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" yWindow="120" windowWidth="10995" windowHeight="7695"/>
  </bookViews>
  <sheets>
    <sheet name="Tabel II" sheetId="1" r:id="rId1"/>
    <sheet name="Sheet2" sheetId="5" r:id="rId2"/>
  </sheets>
  <calcPr calcId="124519"/>
</workbook>
</file>

<file path=xl/calcChain.xml><?xml version="1.0" encoding="utf-8"?>
<calcChain xmlns="http://schemas.openxmlformats.org/spreadsheetml/2006/main">
  <c r="W82" i="1"/>
  <c r="W71"/>
  <c r="W68"/>
  <c r="U68"/>
  <c r="W63"/>
  <c r="S68"/>
  <c r="Q68"/>
  <c r="O68"/>
  <c r="L68"/>
  <c r="K68"/>
  <c r="U63"/>
  <c r="S63"/>
  <c r="Q63"/>
  <c r="O63"/>
  <c r="L63"/>
  <c r="K63"/>
  <c r="V72"/>
  <c r="T72"/>
  <c r="R72"/>
  <c r="X86"/>
  <c r="W86"/>
  <c r="W85"/>
  <c r="X84"/>
  <c r="W84"/>
  <c r="W83"/>
  <c r="R83"/>
  <c r="T83" s="1"/>
  <c r="V83" s="1"/>
  <c r="X85" l="1"/>
  <c r="R85"/>
  <c r="T85" s="1"/>
  <c r="V85" s="1"/>
  <c r="X83"/>
  <c r="R52" l="1"/>
  <c r="W50"/>
  <c r="P50"/>
  <c r="W49"/>
  <c r="R49"/>
  <c r="T49" s="1"/>
  <c r="W48"/>
  <c r="P48"/>
  <c r="W47"/>
  <c r="R47"/>
  <c r="T47" s="1"/>
  <c r="V47" s="1"/>
  <c r="X49" l="1"/>
  <c r="V49"/>
  <c r="R50"/>
  <c r="T50" s="1"/>
  <c r="V50" s="1"/>
  <c r="X48"/>
  <c r="R48"/>
  <c r="T48" s="1"/>
  <c r="V48" s="1"/>
  <c r="X47"/>
  <c r="X50" l="1"/>
  <c r="W73" l="1"/>
  <c r="P73"/>
  <c r="X72"/>
  <c r="W72"/>
  <c r="X81"/>
  <c r="W81"/>
  <c r="W80"/>
  <c r="P80"/>
  <c r="W79"/>
  <c r="R79"/>
  <c r="T79" s="1"/>
  <c r="V79" s="1"/>
  <c r="P79"/>
  <c r="W77"/>
  <c r="P77"/>
  <c r="R77" s="1"/>
  <c r="W76"/>
  <c r="P76"/>
  <c r="W75"/>
  <c r="P75"/>
  <c r="R75" s="1"/>
  <c r="W74"/>
  <c r="P74"/>
  <c r="R74" s="1"/>
  <c r="T74" s="1"/>
  <c r="V74" s="1"/>
  <c r="X71"/>
  <c r="W65"/>
  <c r="P65"/>
  <c r="W64"/>
  <c r="P64"/>
  <c r="W70"/>
  <c r="P70"/>
  <c r="R70" s="1"/>
  <c r="T70" s="1"/>
  <c r="V70" s="1"/>
  <c r="W69"/>
  <c r="P69"/>
  <c r="X68"/>
  <c r="W67"/>
  <c r="P67"/>
  <c r="R67" s="1"/>
  <c r="T67" s="1"/>
  <c r="V67" s="1"/>
  <c r="W66"/>
  <c r="P66"/>
  <c r="X75" l="1"/>
  <c r="T75"/>
  <c r="V75" s="1"/>
  <c r="X77"/>
  <c r="T77"/>
  <c r="V77" s="1"/>
  <c r="R73"/>
  <c r="T73" s="1"/>
  <c r="V73" s="1"/>
  <c r="R80"/>
  <c r="T80" s="1"/>
  <c r="V80" s="1"/>
  <c r="X79"/>
  <c r="R76"/>
  <c r="T76" s="1"/>
  <c r="V76" s="1"/>
  <c r="X74"/>
  <c r="X65"/>
  <c r="R65"/>
  <c r="T65" s="1"/>
  <c r="V65" s="1"/>
  <c r="R64"/>
  <c r="T64" s="1"/>
  <c r="V64" s="1"/>
  <c r="X70"/>
  <c r="R69"/>
  <c r="T69" s="1"/>
  <c r="V69" s="1"/>
  <c r="X67"/>
  <c r="R66"/>
  <c r="T66" s="1"/>
  <c r="V66" s="1"/>
  <c r="W55"/>
  <c r="P55"/>
  <c r="R55" s="1"/>
  <c r="T55" s="1"/>
  <c r="V55" s="1"/>
  <c r="W54"/>
  <c r="R54"/>
  <c r="W53"/>
  <c r="P53"/>
  <c r="R53" s="1"/>
  <c r="W52"/>
  <c r="T52"/>
  <c r="V52" s="1"/>
  <c r="X12"/>
  <c r="W12"/>
  <c r="X11"/>
  <c r="W11"/>
  <c r="X30"/>
  <c r="X18"/>
  <c r="X17"/>
  <c r="X16"/>
  <c r="X15"/>
  <c r="X14"/>
  <c r="X13"/>
  <c r="X76" l="1"/>
  <c r="X69"/>
  <c r="X66"/>
  <c r="X80"/>
  <c r="X73"/>
  <c r="X64"/>
  <c r="T53"/>
  <c r="V53" s="1"/>
  <c r="T54"/>
  <c r="V54" s="1"/>
  <c r="X55"/>
  <c r="X52"/>
  <c r="P28"/>
  <c r="P29"/>
  <c r="W61"/>
  <c r="P61"/>
  <c r="R61" s="1"/>
  <c r="T61" s="1"/>
  <c r="V61" s="1"/>
  <c r="W59"/>
  <c r="P59"/>
  <c r="W57"/>
  <c r="P57"/>
  <c r="W51"/>
  <c r="P51"/>
  <c r="W46"/>
  <c r="P46"/>
  <c r="W44"/>
  <c r="P44"/>
  <c r="W43"/>
  <c r="P43"/>
  <c r="W41"/>
  <c r="P41"/>
  <c r="P22"/>
  <c r="P23"/>
  <c r="P24"/>
  <c r="P25"/>
  <c r="P26"/>
  <c r="P27"/>
  <c r="P31"/>
  <c r="P32"/>
  <c r="P33"/>
  <c r="P34"/>
  <c r="P35"/>
  <c r="P36"/>
  <c r="P37"/>
  <c r="P38"/>
  <c r="P39"/>
  <c r="P40"/>
  <c r="P42"/>
  <c r="P58"/>
  <c r="P20"/>
  <c r="P21"/>
  <c r="P19"/>
  <c r="W13"/>
  <c r="W14"/>
  <c r="W15"/>
  <c r="W16"/>
  <c r="W17"/>
  <c r="W18"/>
  <c r="W19"/>
  <c r="W20"/>
  <c r="W21"/>
  <c r="W22"/>
  <c r="W23"/>
  <c r="W24"/>
  <c r="W25"/>
  <c r="W26"/>
  <c r="W27"/>
  <c r="W28"/>
  <c r="W31"/>
  <c r="W32"/>
  <c r="W33"/>
  <c r="W34"/>
  <c r="W35"/>
  <c r="W36"/>
  <c r="W37"/>
  <c r="W38"/>
  <c r="W39"/>
  <c r="W40"/>
  <c r="W42"/>
  <c r="W45"/>
  <c r="W56"/>
  <c r="W58"/>
  <c r="W60"/>
  <c r="W10"/>
  <c r="X53" l="1"/>
  <c r="X54"/>
  <c r="R20"/>
  <c r="T20" s="1"/>
  <c r="V20" s="1"/>
  <c r="R60"/>
  <c r="T60" s="1"/>
  <c r="V60" s="1"/>
  <c r="R45"/>
  <c r="T45" s="1"/>
  <c r="V45" s="1"/>
  <c r="R39"/>
  <c r="T39" s="1"/>
  <c r="V39" s="1"/>
  <c r="R35"/>
  <c r="T35" s="1"/>
  <c r="V35" s="1"/>
  <c r="R31"/>
  <c r="T31" s="1"/>
  <c r="V31" s="1"/>
  <c r="R26"/>
  <c r="T26" s="1"/>
  <c r="V26" s="1"/>
  <c r="R22"/>
  <c r="T22" s="1"/>
  <c r="V22" s="1"/>
  <c r="X22" s="1"/>
  <c r="R28"/>
  <c r="T28" s="1"/>
  <c r="V28" s="1"/>
  <c r="R21"/>
  <c r="T21" s="1"/>
  <c r="V21" s="1"/>
  <c r="R36"/>
  <c r="T36" s="1"/>
  <c r="V36" s="1"/>
  <c r="R32"/>
  <c r="T32" s="1"/>
  <c r="V32" s="1"/>
  <c r="R27"/>
  <c r="T27" s="1"/>
  <c r="V27" s="1"/>
  <c r="R23"/>
  <c r="T23" s="1"/>
  <c r="V23" s="1"/>
  <c r="R41"/>
  <c r="T41" s="1"/>
  <c r="V41" s="1"/>
  <c r="R44"/>
  <c r="T44" s="1"/>
  <c r="V44" s="1"/>
  <c r="R57"/>
  <c r="T57" s="1"/>
  <c r="V57" s="1"/>
  <c r="R29"/>
  <c r="T29" s="1"/>
  <c r="V29" s="1"/>
  <c r="X61"/>
  <c r="R19"/>
  <c r="T19" s="1"/>
  <c r="V19" s="1"/>
  <c r="R56"/>
  <c r="T56" s="1"/>
  <c r="V56" s="1"/>
  <c r="R40"/>
  <c r="T40" s="1"/>
  <c r="V40" s="1"/>
  <c r="R37"/>
  <c r="T37" s="1"/>
  <c r="V37" s="1"/>
  <c r="R33"/>
  <c r="T33" s="1"/>
  <c r="V33" s="1"/>
  <c r="R24"/>
  <c r="T24" s="1"/>
  <c r="V24" s="1"/>
  <c r="R58"/>
  <c r="T58" s="1"/>
  <c r="V58" s="1"/>
  <c r="R42"/>
  <c r="T42" s="1"/>
  <c r="V42" s="1"/>
  <c r="R38"/>
  <c r="T38" s="1"/>
  <c r="V38" s="1"/>
  <c r="R34"/>
  <c r="T34" s="1"/>
  <c r="V34" s="1"/>
  <c r="R25"/>
  <c r="T25" s="1"/>
  <c r="V25" s="1"/>
  <c r="R43"/>
  <c r="T43" s="1"/>
  <c r="V43" s="1"/>
  <c r="R46"/>
  <c r="T46" s="1"/>
  <c r="V46" s="1"/>
  <c r="R51"/>
  <c r="T51" s="1"/>
  <c r="V51" s="1"/>
  <c r="R59"/>
  <c r="T59" s="1"/>
  <c r="V59" s="1"/>
  <c r="X20" l="1"/>
  <c r="X37"/>
  <c r="X41"/>
  <c r="X56"/>
  <c r="X29"/>
  <c r="X26"/>
  <c r="X60"/>
  <c r="X35"/>
  <c r="X39"/>
  <c r="X45"/>
  <c r="X36"/>
  <c r="X27"/>
  <c r="X21"/>
  <c r="X19"/>
  <c r="X31"/>
  <c r="X51"/>
  <c r="X43"/>
  <c r="X25"/>
  <c r="X34"/>
  <c r="X42"/>
  <c r="X59"/>
  <c r="X46"/>
  <c r="X38"/>
  <c r="X58"/>
  <c r="X24"/>
  <c r="X33"/>
  <c r="X40"/>
  <c r="X57"/>
  <c r="X44"/>
  <c r="X23"/>
  <c r="X32"/>
  <c r="X28"/>
</calcChain>
</file>

<file path=xl/sharedStrings.xml><?xml version="1.0" encoding="utf-8"?>
<sst xmlns="http://schemas.openxmlformats.org/spreadsheetml/2006/main" count="444" uniqueCount="237">
  <si>
    <t>Tujuan</t>
  </si>
  <si>
    <t>Sasaran</t>
  </si>
  <si>
    <t>Indikator Sasaran</t>
  </si>
  <si>
    <t>Kode</t>
  </si>
  <si>
    <t>Program dan Kegiatan</t>
  </si>
  <si>
    <t>Indikator Kinerja Program (Outcome) dan kegiatan (Output)</t>
  </si>
  <si>
    <t>Data Capaian pada tahun awal Perencanaan</t>
  </si>
  <si>
    <t>Target Kinerja Program dan kerangka Pendanaan</t>
  </si>
  <si>
    <t>Kondisi kinerja pada akhir periode Renstra SKPD</t>
  </si>
  <si>
    <t>Unit Kerja SKPD penanggung jawab</t>
  </si>
  <si>
    <t>Lokasi</t>
  </si>
  <si>
    <t>Target</t>
  </si>
  <si>
    <t>Rp.</t>
  </si>
  <si>
    <t>Terfasilitasinya Pelayanan publik, rekomendasi dan legalisasi pelayanan tepat waktu</t>
  </si>
  <si>
    <t>No.</t>
  </si>
  <si>
    <t>1.</t>
  </si>
  <si>
    <t>Terpenuhinya Kebutuhan Peralatan dan perlengkapan gedung kantor</t>
  </si>
  <si>
    <t xml:space="preserve">Terakomodirnya semua usulan pembangunan dari RW/RT dalam Musrenbang </t>
  </si>
  <si>
    <t>Rencana Program, Kegiatan, Indikator Kinerja, Kelompok Sasaran, dan Pendanaan Indikatif</t>
  </si>
  <si>
    <t>Prrogram Pelayanan Administrasi Perkantoran.</t>
  </si>
  <si>
    <t>Penyediaan Jasa Komunikasi, Sumber daya air dan listrik</t>
  </si>
  <si>
    <t>Penyediaan Jasa Pemeliharaan dan perizinan Kendaraan Dinas/Operasional</t>
  </si>
  <si>
    <t>Penyediaan Alat Tulis Kantor</t>
  </si>
  <si>
    <t>Penyediaan Barang Cetak dan Penggandaan</t>
  </si>
  <si>
    <t>Penyediaan Komponen Instalasi Listrik/Penerangan Gedung Kantor</t>
  </si>
  <si>
    <t>Penyediaan Peralatan Rumah Tangga Kantor</t>
  </si>
  <si>
    <t>Penyediaan Bahan Bacaan dan Peraturan Perundang undangan</t>
  </si>
  <si>
    <t>Penyediaan Bahan Logistik Kantor</t>
  </si>
  <si>
    <t>Penyediaan Makan dan Minum</t>
  </si>
  <si>
    <t>Program Peningkatan Sarana dan Prasarana</t>
  </si>
  <si>
    <t>Pengadaan kendaraan Dinas</t>
  </si>
  <si>
    <t>Pemeliharaan Rutin/Berkala Gedung Kantor</t>
  </si>
  <si>
    <t>Pemeliharaan Rutin/Berkala Kendaraan dinas/operasional</t>
  </si>
  <si>
    <t>Program Peningkatan Pengembangan Sistem Pelaporan Capaian Kinerja dan Keuangan</t>
  </si>
  <si>
    <t>Penyusunan Renja SKPD</t>
  </si>
  <si>
    <t>Penyusunan Renstra SKPD</t>
  </si>
  <si>
    <t xml:space="preserve">Penyusunan RKA/DPA SKPD dan Perubahannya </t>
  </si>
  <si>
    <t>Program Peningkatan Keberdayaan Masyarakat Kelurahan</t>
  </si>
  <si>
    <t>Output : Tersedianya Biaya Jasa Komunikasi, Sumber Daya air dan Listrik.</t>
  </si>
  <si>
    <t>Outcome; Terpenuhinya Kebutuhan Jasa Komunikasi, Sumber Daya Air dan Listrik.</t>
  </si>
  <si>
    <t>Output : Tersedianya Barang cetak dan Penggandaan.</t>
  </si>
  <si>
    <t>Outcome:Terpenuhinya pemeliharaan kendaraan dinas roda 2 dan perizinan kendaraan dinas roda 2</t>
  </si>
  <si>
    <t>Outcome:Terpenuhinya kelancaran Administrasi Perkantoran</t>
  </si>
  <si>
    <t>Output : Tersedianya Komponen Instalasi Listrik/Penerangan Gedung Kantor.</t>
  </si>
  <si>
    <t>Output : Tersedianya Peralatan Rumah Tangga Kantor</t>
  </si>
  <si>
    <t xml:space="preserve">Output :Tersedianya Surat Kabar untuk Kelurahan dan RW </t>
  </si>
  <si>
    <t>Outcome : Meningkatnya wawasan para pegawai kelurahan dan RW</t>
  </si>
  <si>
    <t xml:space="preserve">Output: Tersedianya pengisian tabung gas untuk Keperluan pegawai demi kelancaran Tugas Aparatur. </t>
  </si>
  <si>
    <t xml:space="preserve">Output: Tersedianya Kebutuhan Jamuan makan dan minum rapat, tamu dan harian pegawai </t>
  </si>
  <si>
    <t>Outcome: Meningkatnya Pelayanan Perkantoran</t>
  </si>
  <si>
    <t xml:space="preserve">Output : Tersedianya alat tulis kantor </t>
  </si>
  <si>
    <t>Outcome: Terpenuhinya kelancaran Administrasi Perkantoran</t>
  </si>
  <si>
    <t>Output : Tersedianya Kendaraan Dinas Roda 2</t>
  </si>
  <si>
    <t>Outcome : Meningkatnya Kinerja Aparatur.</t>
  </si>
  <si>
    <t>Pengadaan Peralatan gedung kantor</t>
  </si>
  <si>
    <t>Output : Tersedianya Peralatan Gedung Kantor</t>
  </si>
  <si>
    <t>Pengadaan Perlengkapan Gedung Kantor</t>
  </si>
  <si>
    <t>Output: Tersedianya perlengkapan gedung Kantor</t>
  </si>
  <si>
    <t>Outcome: Terwujudnya pengadaan perlengkapan gedung kantor.</t>
  </si>
  <si>
    <t>Output : Terpeliharanya gedung kantor</t>
  </si>
  <si>
    <t>Outcome : Terrpenuhinya kebutuhan pemeliharaan gedung kantor</t>
  </si>
  <si>
    <t>Output: Terpeliharanya dan tersedianya BBM, pelumas kendaraan Dinas roda 2</t>
  </si>
  <si>
    <t>Outcome : Terpenuhinya Upaya Peningkatan Sarana dan prasarana</t>
  </si>
  <si>
    <t>Output : Tersedianya dokumen sebagai acuan Target yang akan dicapai lima tahun ke depan.</t>
  </si>
  <si>
    <t>outcome : Terarahnya semua program dan kegiatan sesuai target strategis lima tahun ke depan.</t>
  </si>
  <si>
    <t>Output : Tersusunya anggaran dalam dokumen DPA/RKA dan perubahan Anggaran</t>
  </si>
  <si>
    <t>Outcome : Terpenuhinya peningkatan pengembangan sistem pelaporan capaian Kinerja dan keuangan.</t>
  </si>
  <si>
    <t>Outcome : Terarahnya kinerja aparatur sesuai target yang telah ditentukan.</t>
  </si>
  <si>
    <t xml:space="preserve">Output : Terselenggaraan Musrenbang Tingkat Kelurahan </t>
  </si>
  <si>
    <t>Outcome : Menambah pengetahuan dan keterampilan peserta pelatihan.</t>
  </si>
  <si>
    <t>output : Terselenggaranya kegiatan Lomba MTQ tingkat Kelurahan.</t>
  </si>
  <si>
    <t>Outcome : Tersedianya wakil tingkat kelurahan untuk tingkat Kecamatan.</t>
  </si>
  <si>
    <t>1 tahun</t>
  </si>
  <si>
    <t>6 unit</t>
  </si>
  <si>
    <t>Output : Tersedianya Jasa Pemeliharaan dan perizinan Kendaraan Dinas/Operasional.</t>
  </si>
  <si>
    <t>20 Jenis</t>
  </si>
  <si>
    <t>1 Tahun</t>
  </si>
  <si>
    <t>1 Kegiatan</t>
  </si>
  <si>
    <t>5 Item</t>
  </si>
  <si>
    <t>6 item</t>
  </si>
  <si>
    <t>4 Kegiatan</t>
  </si>
  <si>
    <t>Program Peningkatan Disiplin Aparatur</t>
  </si>
  <si>
    <t>Outcome :Meningkatnya Disiplin Pegawai</t>
  </si>
  <si>
    <t>5 Dokumen</t>
  </si>
  <si>
    <t>7 Dokumen</t>
  </si>
  <si>
    <t>2 Kegiatan</t>
  </si>
  <si>
    <t>1 kegiatan</t>
  </si>
  <si>
    <t>5 nomor perlombaan</t>
  </si>
  <si>
    <t>Pengadaan Pakaian Dinas Harian</t>
  </si>
  <si>
    <t>7 unit</t>
  </si>
  <si>
    <t>9 unit</t>
  </si>
  <si>
    <t>10 unit</t>
  </si>
  <si>
    <t>7 Jenis</t>
  </si>
  <si>
    <t>8 Jenis</t>
  </si>
  <si>
    <t>9 Jenis</t>
  </si>
  <si>
    <t>10 Jenis</t>
  </si>
  <si>
    <t>24 Jenis</t>
  </si>
  <si>
    <t>40 jenis</t>
  </si>
  <si>
    <t>45 jenis</t>
  </si>
  <si>
    <t>8 unit</t>
  </si>
  <si>
    <t>7 item</t>
  </si>
  <si>
    <t>7 Item</t>
  </si>
  <si>
    <t>Kasi pelayanan Umum</t>
  </si>
  <si>
    <t>3 Kegiatan</t>
  </si>
  <si>
    <t>5 Kegiatan</t>
  </si>
  <si>
    <t>2 Kali</t>
  </si>
  <si>
    <t>8 nomor perlombaan</t>
  </si>
  <si>
    <t>10 nomor perlombaan</t>
  </si>
  <si>
    <t>6 orang</t>
  </si>
  <si>
    <t>7 orang</t>
  </si>
  <si>
    <t>8 orang</t>
  </si>
  <si>
    <t>9 orang</t>
  </si>
  <si>
    <t>-</t>
  </si>
  <si>
    <t>Kasi Pemerintahan Umum</t>
  </si>
  <si>
    <t>Sekretarsis</t>
  </si>
  <si>
    <t>Kasi pemberdayaan masyarakat</t>
  </si>
  <si>
    <t>Kasi pemberdayaan masyarakat dan Kasi Perekonomian Pembangunan</t>
  </si>
  <si>
    <t>Penyediaan Jasa Kebersihan</t>
  </si>
  <si>
    <t>Output: Tersedianya Pegawai Jasa Kebersihan</t>
  </si>
  <si>
    <t>Outcome: Terpeliharanya Kebersihan Lingkungan Kantor</t>
  </si>
  <si>
    <t>2 org</t>
  </si>
  <si>
    <t>1 org</t>
  </si>
  <si>
    <t>unit</t>
  </si>
  <si>
    <t>Tahun</t>
  </si>
  <si>
    <t>Jenis</t>
  </si>
  <si>
    <t>Eks</t>
  </si>
  <si>
    <t>org</t>
  </si>
  <si>
    <t>jenis</t>
  </si>
  <si>
    <t>item</t>
  </si>
  <si>
    <t>keg</t>
  </si>
  <si>
    <t>dok</t>
  </si>
  <si>
    <t>kali</t>
  </si>
  <si>
    <t>lomba</t>
  </si>
  <si>
    <t>Kelurahan Argasunya Kota Cirebon</t>
  </si>
  <si>
    <t>Output : Tersedianya Dokumen Rencana Kerja (RENJA) kelurahan Argasunya</t>
  </si>
  <si>
    <t>Meningkatnya Peran Masyarakat dalam Perencanaan Pembangunan di Kelurahan Argasunya</t>
  </si>
  <si>
    <t>Pelaksanaan Lomba MTQ Tingkat Kelurahan Argasunya</t>
  </si>
  <si>
    <t>Outcome: Tersedianya personil Hansip dan Linmas Kelurahan Argasunya</t>
  </si>
  <si>
    <t>Output : Terbinanya personil Hansip dan Linmas Kelurahan Argasunya</t>
  </si>
  <si>
    <t>Kel.Arg</t>
  </si>
  <si>
    <t>Penyediaan Jasa Surat Menyurat</t>
  </si>
  <si>
    <t>Output : Tersedianya materai selama 1 tahun</t>
  </si>
  <si>
    <t>Outcome; Terpenuhinya Kebutuhan kebutuhan materai selama 1 tahun</t>
  </si>
  <si>
    <t>7 Unit</t>
  </si>
  <si>
    <t>28 jenis</t>
  </si>
  <si>
    <t>30 jenis</t>
  </si>
  <si>
    <t>35 jenis</t>
  </si>
  <si>
    <t>17 Jenis</t>
  </si>
  <si>
    <t>2 Jenis</t>
  </si>
  <si>
    <t>12 Exemplar</t>
  </si>
  <si>
    <t>18 Jenis</t>
  </si>
  <si>
    <t>22 Jenis</t>
  </si>
  <si>
    <t>5 item</t>
  </si>
  <si>
    <t xml:space="preserve">8 item </t>
  </si>
  <si>
    <t>4 Item</t>
  </si>
  <si>
    <t>6 Item</t>
  </si>
  <si>
    <t>8  unit</t>
  </si>
  <si>
    <t>Pengadaan Pakaian KORPRI</t>
  </si>
  <si>
    <t>Output : Terpenuhinya Pakaian KORPRI untuk Pegawai</t>
  </si>
  <si>
    <t>potong</t>
  </si>
  <si>
    <t>17 Stell</t>
  </si>
  <si>
    <t>18 Stell</t>
  </si>
  <si>
    <t>19 Stell</t>
  </si>
  <si>
    <t>Penyusunan Laporan Capaian Kinerja dan Ikhtisar Realisasi Kinerja SKPD</t>
  </si>
  <si>
    <t>outcome : Terlaksananya capaian kinerja dan ikhtisar realisasi kinerja SKPD.</t>
  </si>
  <si>
    <t>4 Dokumen</t>
  </si>
  <si>
    <t>Penyusunan Pelaporan Keuangan Akhir Tahun</t>
  </si>
  <si>
    <t>Output : Tersedianya dokumen keuangan akhir tahun.</t>
  </si>
  <si>
    <t>outcome : Terpenuhinya dokumen keuangan akhir Tahun.</t>
  </si>
  <si>
    <t>1 Dokumen</t>
  </si>
  <si>
    <t>Monitoring dan Evaluasi</t>
  </si>
  <si>
    <t>Output : Tersedianya dokumen Monev.</t>
  </si>
  <si>
    <t>outcome : Terlaksananya kegiatan Monev.</t>
  </si>
  <si>
    <t>Pelatihan Ketrampilan Usaha</t>
  </si>
  <si>
    <t>Output: Terselenggaranya Pelatihan ketrampilan usaha</t>
  </si>
  <si>
    <t>Outcome : Menambah ketrampilan usaha bagi warga kelurahan argasunya</t>
  </si>
  <si>
    <t>Musyawarah Perencanaan Pembangunan Kelurahan</t>
  </si>
  <si>
    <t>Outcome: Terfasilitasinya partisifasi masyarakat dalam pembangunan.</t>
  </si>
  <si>
    <t>Program Peningkatan Kompetensi keagamaan</t>
  </si>
  <si>
    <t>Program Peningkatan kapasitas Kelembagaan</t>
  </si>
  <si>
    <t xml:space="preserve">Pembinaan LKK </t>
  </si>
  <si>
    <t>Output : Terbinanya LKK di Kelurahan Argasunya</t>
  </si>
  <si>
    <t>Outcome: Terlaksananya pembinaan LKK di kelurahan argasunya</t>
  </si>
  <si>
    <t>11 RW</t>
  </si>
  <si>
    <t>RW</t>
  </si>
  <si>
    <t>Menurunnya jumlah keluhan masyarakat terhadap pelayanan Kelurahan</t>
  </si>
  <si>
    <t>03</t>
  </si>
  <si>
    <t>05</t>
  </si>
  <si>
    <t>Pengadaan Pakaian Khusus Hari-Hari Tertentu</t>
  </si>
  <si>
    <t>06</t>
  </si>
  <si>
    <t>Output : Tersedianya dokumen LAKIP, Triwulanan dan Tahunan.</t>
  </si>
  <si>
    <t>Meningkatkan prestasi kelurahan dalam bidang keagamaan</t>
  </si>
  <si>
    <t>Tercapainya prestasi kelurahan dalam lomba keagamaan tingkat kecamatan</t>
  </si>
  <si>
    <t>Juara Umum Kecamatan</t>
  </si>
  <si>
    <t>Pemberdayaan Lembaga dan Organisasi Masyarakat Kelurahan</t>
  </si>
  <si>
    <t>Meningkatnya kesadaran masyarakat mengenai kebersihan Lingkungan</t>
  </si>
  <si>
    <t>Terwujudnya prestasi di bidang K3 dan RW zero waste</t>
  </si>
  <si>
    <t>1</t>
  </si>
  <si>
    <t>22</t>
  </si>
  <si>
    <t>26</t>
  </si>
  <si>
    <t>Program RW Bersih</t>
  </si>
  <si>
    <t>01</t>
  </si>
  <si>
    <t>Lomba RW Zero Waste Tingkat Kelurahan</t>
  </si>
  <si>
    <t>04</t>
  </si>
  <si>
    <t>Lomba Kebersihan, Ketertiban, dan Keindahan (K3) Tingkat Kelurahan</t>
  </si>
  <si>
    <t>Meningkatnya kualitas setiap Pelayanan di Kelurahan Argasunya</t>
  </si>
  <si>
    <t>6 Dokumen</t>
  </si>
  <si>
    <t>Prosentase realisasi hasil musrenbang Kelurahan Argasunya</t>
  </si>
  <si>
    <t xml:space="preserve">Output: Tersedianya pakaian olahraga </t>
  </si>
  <si>
    <t xml:space="preserve">Outcome: meningkatnya Disiplin Pegawai </t>
  </si>
  <si>
    <t>Output: Tersedianya pakaian dinas harian</t>
  </si>
  <si>
    <t xml:space="preserve">15 stel </t>
  </si>
  <si>
    <t>Outcome : Terwujudnya RW zero waste</t>
  </si>
  <si>
    <t xml:space="preserve">output : Terselenggaranya lomba K3 tingkat kelurahan </t>
  </si>
  <si>
    <t>output : Terselenggaranya lomba zero waste tingkat kelurahan</t>
  </si>
  <si>
    <t>Outcome : Terwujudnya prestasi di bidang K3</t>
  </si>
  <si>
    <t>Output: Terselenggaranya Pembinaan PKK kelurahan Argasunya</t>
  </si>
  <si>
    <t xml:space="preserve">Tingkat Kehadiran </t>
  </si>
  <si>
    <t xml:space="preserve">Terwujudnya tertib administrasi perkantoran </t>
  </si>
  <si>
    <t>Tercapainya gambaran kondisi kinerja dan keuangan SKPD</t>
  </si>
  <si>
    <t>Program Peningkatan Kapasitas Aparatur Pemerintah Kelurahan/ Kecamatan</t>
  </si>
  <si>
    <t>Jumlah pegawai yang mengikuti bintek dibagi jumlah pegawai kantor</t>
  </si>
  <si>
    <t>Meningkatnya jumlah masyarakat yang terampil (Jumlah yang dilatih/jumlah penduduk keluarahan)</t>
  </si>
  <si>
    <t xml:space="preserve">LKK yang tertib administrasi </t>
  </si>
  <si>
    <t>Juara Umum Tingkat kecamatan</t>
  </si>
  <si>
    <t>Terwujudnya RW K3 sebanyak 50%, RW zero waste 20% (1 atau 2 RW)</t>
  </si>
  <si>
    <t>RW K3 50%, RW zero waste 20% (1 atau 2 RW)</t>
  </si>
  <si>
    <t>RW K3 (2 RW), RW zero waste (1 RW)</t>
  </si>
  <si>
    <t>1 RW</t>
  </si>
  <si>
    <t>2 RW</t>
  </si>
  <si>
    <t>RW K3 (4 RW), RW zero waste (1 RW)</t>
  </si>
  <si>
    <t>4 RW</t>
  </si>
  <si>
    <t>RW K3 (6 RW), RW zero waste (2 RW)</t>
  </si>
  <si>
    <t xml:space="preserve">2 RW </t>
  </si>
  <si>
    <t xml:space="preserve">6 RW </t>
  </si>
  <si>
    <t>6 RW</t>
  </si>
  <si>
    <t>Tabel II</t>
  </si>
</sst>
</file>

<file path=xl/styles.xml><?xml version="1.0" encoding="utf-8"?>
<styleSheet xmlns="http://schemas.openxmlformats.org/spreadsheetml/2006/main">
  <numFmts count="3">
    <numFmt numFmtId="41" formatCode="_(* #,##0_);_(* \(#,##0\);_(* &quot;-&quot;_);_(@_)"/>
    <numFmt numFmtId="164" formatCode="_(* #,##0.00_);_(* \(#,##0.00\);_(* &quot;-&quot;_);_(@_)"/>
    <numFmt numFmtId="165" formatCode="0.000%"/>
  </numFmts>
  <fonts count="14">
    <font>
      <sz val="11"/>
      <color theme="1"/>
      <name val="Calibri"/>
      <family val="2"/>
      <charset val="1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Calibri"/>
      <family val="2"/>
      <charset val="1"/>
      <scheme val="minor"/>
    </font>
    <font>
      <b/>
      <sz val="11"/>
      <color indexed="8"/>
      <name val="Times New Roman"/>
      <family val="1"/>
    </font>
    <font>
      <sz val="14"/>
      <color theme="1"/>
      <name val="Times New Roman"/>
      <family val="1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indexed="8"/>
      <name val="Arial"/>
      <family val="2"/>
    </font>
    <font>
      <b/>
      <sz val="10"/>
      <color theme="1"/>
      <name val="Arial"/>
      <family val="2"/>
    </font>
    <font>
      <sz val="11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6" fillId="0" borderId="0" applyFont="0" applyFill="0" applyBorder="0" applyAlignment="0" applyProtection="0"/>
  </cellStyleXfs>
  <cellXfs count="168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2" fillId="0" borderId="0" xfId="0" applyFont="1"/>
    <xf numFmtId="0" fontId="2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1" fontId="0" fillId="0" borderId="0" xfId="1" applyFont="1"/>
    <xf numFmtId="41" fontId="2" fillId="0" borderId="1" xfId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2" borderId="0" xfId="0" applyFill="1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13" xfId="0" applyFont="1" applyBorder="1" applyAlignment="1">
      <alignment horizontal="right" vertical="center" wrapText="1"/>
    </xf>
    <xf numFmtId="0" fontId="2" fillId="0" borderId="14" xfId="0" applyFont="1" applyBorder="1" applyAlignment="1">
      <alignment horizontal="left" vertical="center" wrapText="1"/>
    </xf>
    <xf numFmtId="9" fontId="2" fillId="0" borderId="14" xfId="0" applyNumberFormat="1" applyFont="1" applyBorder="1" applyAlignment="1">
      <alignment horizontal="left" vertical="center" wrapText="1"/>
    </xf>
    <xf numFmtId="0" fontId="2" fillId="0" borderId="14" xfId="0" applyNumberFormat="1" applyFont="1" applyBorder="1" applyAlignment="1">
      <alignment horizontal="left" vertical="center" wrapText="1"/>
    </xf>
    <xf numFmtId="9" fontId="2" fillId="0" borderId="13" xfId="0" applyNumberFormat="1" applyFont="1" applyBorder="1" applyAlignment="1">
      <alignment horizontal="right" vertical="center" wrapText="1"/>
    </xf>
    <xf numFmtId="0" fontId="2" fillId="0" borderId="13" xfId="0" applyNumberFormat="1" applyFont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left" vertical="center" wrapText="1"/>
    </xf>
    <xf numFmtId="41" fontId="2" fillId="2" borderId="1" xfId="1" applyFont="1" applyFill="1" applyBorder="1" applyAlignment="1">
      <alignment horizontal="center" vertical="center" wrapText="1"/>
    </xf>
    <xf numFmtId="9" fontId="2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9" fontId="2" fillId="2" borderId="13" xfId="0" applyNumberFormat="1" applyFont="1" applyFill="1" applyBorder="1" applyAlignment="1">
      <alignment horizontal="right" vertical="center" wrapText="1"/>
    </xf>
    <xf numFmtId="9" fontId="2" fillId="2" borderId="14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top" wrapText="1"/>
    </xf>
    <xf numFmtId="0" fontId="2" fillId="2" borderId="14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9" fillId="0" borderId="15" xfId="0" applyFont="1" applyFill="1" applyBorder="1" applyAlignment="1">
      <alignment vertical="top" wrapText="1"/>
    </xf>
    <xf numFmtId="0" fontId="9" fillId="0" borderId="16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vertical="top" wrapText="1"/>
    </xf>
    <xf numFmtId="0" fontId="9" fillId="0" borderId="18" xfId="0" applyFont="1" applyFill="1" applyBorder="1" applyAlignment="1">
      <alignment vertical="top" wrapText="1"/>
    </xf>
    <xf numFmtId="0" fontId="9" fillId="0" borderId="17" xfId="0" applyFont="1" applyFill="1" applyBorder="1" applyAlignment="1">
      <alignment vertical="top" wrapText="1"/>
    </xf>
    <xf numFmtId="0" fontId="2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3" fillId="0" borderId="1" xfId="0" applyFont="1" applyBorder="1" applyAlignment="1">
      <alignment vertical="top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quotePrefix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vertical="top" wrapText="1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2" borderId="14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right" vertical="center" wrapText="1"/>
    </xf>
    <xf numFmtId="9" fontId="2" fillId="0" borderId="7" xfId="0" applyNumberFormat="1" applyFont="1" applyBorder="1" applyAlignment="1">
      <alignment horizontal="left" vertical="center" wrapText="1"/>
    </xf>
    <xf numFmtId="0" fontId="11" fillId="2" borderId="1" xfId="0" applyFont="1" applyFill="1" applyBorder="1" applyAlignment="1">
      <alignment vertical="top" wrapText="1"/>
    </xf>
    <xf numFmtId="0" fontId="10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9" fontId="2" fillId="3" borderId="1" xfId="0" applyNumberFormat="1" applyFont="1" applyFill="1" applyBorder="1" applyAlignment="1">
      <alignment horizontal="center" vertical="center" wrapText="1"/>
    </xf>
    <xf numFmtId="9" fontId="2" fillId="3" borderId="13" xfId="0" applyNumberFormat="1" applyFont="1" applyFill="1" applyBorder="1" applyAlignment="1">
      <alignment horizontal="right" vertical="center" wrapText="1"/>
    </xf>
    <xf numFmtId="9" fontId="2" fillId="3" borderId="14" xfId="0" applyNumberFormat="1" applyFont="1" applyFill="1" applyBorder="1" applyAlignment="1">
      <alignment horizontal="left" vertical="center" wrapText="1"/>
    </xf>
    <xf numFmtId="41" fontId="2" fillId="3" borderId="1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9" fontId="2" fillId="3" borderId="1" xfId="0" applyNumberFormat="1" applyFont="1" applyFill="1" applyBorder="1" applyAlignment="1">
      <alignment horizontal="center" vertical="top" wrapText="1"/>
    </xf>
    <xf numFmtId="9" fontId="2" fillId="3" borderId="13" xfId="0" applyNumberFormat="1" applyFont="1" applyFill="1" applyBorder="1" applyAlignment="1">
      <alignment horizontal="right" vertical="top" wrapText="1"/>
    </xf>
    <xf numFmtId="9" fontId="2" fillId="3" borderId="14" xfId="0" applyNumberFormat="1" applyFont="1" applyFill="1" applyBorder="1" applyAlignment="1">
      <alignment horizontal="left" vertical="top" wrapText="1"/>
    </xf>
    <xf numFmtId="41" fontId="2" fillId="3" borderId="1" xfId="1" applyFont="1" applyFill="1" applyBorder="1" applyAlignment="1">
      <alignment horizontal="center" vertical="top" wrapText="1"/>
    </xf>
    <xf numFmtId="0" fontId="12" fillId="4" borderId="7" xfId="0" applyFont="1" applyFill="1" applyBorder="1" applyAlignment="1">
      <alignment vertical="top" wrapText="1"/>
    </xf>
    <xf numFmtId="9" fontId="2" fillId="4" borderId="1" xfId="0" applyNumberFormat="1" applyFont="1" applyFill="1" applyBorder="1" applyAlignment="1">
      <alignment horizontal="center" vertical="center" wrapText="1"/>
    </xf>
    <xf numFmtId="9" fontId="2" fillId="4" borderId="13" xfId="0" applyNumberFormat="1" applyFont="1" applyFill="1" applyBorder="1" applyAlignment="1">
      <alignment horizontal="right" vertical="center" wrapText="1"/>
    </xf>
    <xf numFmtId="9" fontId="2" fillId="4" borderId="14" xfId="0" applyNumberFormat="1" applyFont="1" applyFill="1" applyBorder="1" applyAlignment="1">
      <alignment horizontal="left" vertical="center" wrapText="1"/>
    </xf>
    <xf numFmtId="41" fontId="2" fillId="4" borderId="1" xfId="1" applyFont="1" applyFill="1" applyBorder="1" applyAlignment="1">
      <alignment horizontal="center" vertical="center" wrapText="1"/>
    </xf>
    <xf numFmtId="164" fontId="2" fillId="4" borderId="1" xfId="1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right" vertical="center" wrapText="1"/>
    </xf>
    <xf numFmtId="0" fontId="2" fillId="4" borderId="14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10" fillId="4" borderId="13" xfId="0" applyFont="1" applyFill="1" applyBorder="1"/>
    <xf numFmtId="0" fontId="10" fillId="4" borderId="13" xfId="0" applyFont="1" applyFill="1" applyBorder="1" applyAlignment="1">
      <alignment horizontal="center" vertical="center" wrapText="1"/>
    </xf>
    <xf numFmtId="0" fontId="0" fillId="4" borderId="14" xfId="0" applyFill="1" applyBorder="1" applyAlignment="1">
      <alignment horizontal="left"/>
    </xf>
    <xf numFmtId="41" fontId="0" fillId="4" borderId="14" xfId="1" applyFont="1" applyFill="1" applyBorder="1"/>
    <xf numFmtId="0" fontId="0" fillId="4" borderId="1" xfId="0" applyFill="1" applyBorder="1"/>
    <xf numFmtId="0" fontId="9" fillId="4" borderId="1" xfId="0" applyFont="1" applyFill="1" applyBorder="1" applyAlignment="1">
      <alignment horizontal="left" vertical="top" wrapText="1"/>
    </xf>
    <xf numFmtId="0" fontId="10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vertical="top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right" vertical="center" wrapText="1"/>
    </xf>
    <xf numFmtId="0" fontId="2" fillId="5" borderId="10" xfId="0" applyFont="1" applyFill="1" applyBorder="1" applyAlignment="1">
      <alignment horizontal="left" vertical="center" wrapText="1"/>
    </xf>
    <xf numFmtId="41" fontId="2" fillId="5" borderId="1" xfId="1" applyFont="1" applyFill="1" applyBorder="1" applyAlignment="1">
      <alignment horizontal="center" vertical="center" wrapText="1"/>
    </xf>
    <xf numFmtId="0" fontId="2" fillId="5" borderId="13" xfId="0" applyFont="1" applyFill="1" applyBorder="1" applyAlignment="1">
      <alignment horizontal="right" vertical="center" wrapText="1"/>
    </xf>
    <xf numFmtId="0" fontId="2" fillId="5" borderId="14" xfId="0" applyFont="1" applyFill="1" applyBorder="1" applyAlignment="1">
      <alignment horizontal="left" vertical="center" wrapText="1"/>
    </xf>
    <xf numFmtId="9" fontId="2" fillId="4" borderId="1" xfId="1" applyNumberFormat="1" applyFont="1" applyFill="1" applyBorder="1" applyAlignment="1">
      <alignment horizontal="center" vertical="center" wrapText="1"/>
    </xf>
    <xf numFmtId="165" fontId="2" fillId="4" borderId="13" xfId="0" applyNumberFormat="1" applyFont="1" applyFill="1" applyBorder="1" applyAlignment="1">
      <alignment horizontal="right" vertical="center" wrapText="1"/>
    </xf>
    <xf numFmtId="165" fontId="2" fillId="4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C95"/>
  <sheetViews>
    <sheetView tabSelected="1" zoomScale="80" zoomScaleNormal="80" workbookViewId="0">
      <selection activeCell="A7" sqref="A7:A9"/>
    </sheetView>
  </sheetViews>
  <sheetFormatPr defaultRowHeight="15"/>
  <cols>
    <col min="1" max="1" width="7.28515625" style="9" customWidth="1"/>
    <col min="2" max="2" width="26.140625" customWidth="1"/>
    <col min="3" max="3" width="27.140625" customWidth="1"/>
    <col min="4" max="4" width="31.5703125" customWidth="1"/>
    <col min="5" max="5" width="3.7109375" style="19" customWidth="1"/>
    <col min="6" max="6" width="4.42578125" style="19" customWidth="1"/>
    <col min="7" max="7" width="4.5703125" style="19" customWidth="1"/>
    <col min="8" max="8" width="3.5703125" style="19" customWidth="1"/>
    <col min="9" max="9" width="32.5703125" customWidth="1"/>
    <col min="10" max="10" width="30.140625" style="4" customWidth="1"/>
    <col min="11" max="11" width="14.42578125" style="19" customWidth="1"/>
    <col min="12" max="12" width="9.140625" style="41" customWidth="1"/>
    <col min="13" max="13" width="8.5703125" style="34" customWidth="1"/>
    <col min="14" max="14" width="12.7109375" style="26" customWidth="1"/>
    <col min="15" max="15" width="14.7109375" customWidth="1"/>
    <col min="16" max="16" width="12.7109375" customWidth="1"/>
    <col min="17" max="17" width="13.85546875" customWidth="1"/>
    <col min="18" max="18" width="13" bestFit="1" customWidth="1"/>
    <col min="19" max="19" width="14.140625" customWidth="1"/>
    <col min="20" max="20" width="13.5703125" customWidth="1"/>
    <col min="21" max="21" width="13.28515625" customWidth="1"/>
    <col min="22" max="22" width="13" bestFit="1" customWidth="1"/>
    <col min="23" max="23" width="12.5703125" customWidth="1"/>
    <col min="24" max="24" width="13.7109375" customWidth="1"/>
    <col min="25" max="25" width="14" customWidth="1"/>
    <col min="26" max="26" width="9.140625" style="19" customWidth="1"/>
  </cols>
  <sheetData>
    <row r="2" spans="1:28" ht="20.25">
      <c r="A2" s="150" t="s">
        <v>236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</row>
    <row r="3" spans="1:28" ht="20.25">
      <c r="A3" s="150" t="s">
        <v>18</v>
      </c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</row>
    <row r="4" spans="1:28" ht="20.25">
      <c r="A4" s="151" t="s">
        <v>133</v>
      </c>
      <c r="B4" s="151"/>
      <c r="C4" s="151"/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151"/>
      <c r="V4" s="151"/>
      <c r="W4" s="151"/>
      <c r="X4" s="151"/>
      <c r="Y4" s="151"/>
      <c r="Z4" s="151"/>
    </row>
    <row r="7" spans="1:28" s="9" customFormat="1" ht="45" customHeight="1">
      <c r="A7" s="163" t="s">
        <v>14</v>
      </c>
      <c r="B7" s="142" t="s">
        <v>0</v>
      </c>
      <c r="C7" s="142" t="s">
        <v>1</v>
      </c>
      <c r="D7" s="142" t="s">
        <v>2</v>
      </c>
      <c r="E7" s="154" t="s">
        <v>3</v>
      </c>
      <c r="F7" s="155"/>
      <c r="G7" s="155"/>
      <c r="H7" s="156"/>
      <c r="I7" s="142" t="s">
        <v>4</v>
      </c>
      <c r="J7" s="142" t="s">
        <v>5</v>
      </c>
      <c r="K7" s="142" t="s">
        <v>6</v>
      </c>
      <c r="L7" s="152" t="s">
        <v>7</v>
      </c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63" t="s">
        <v>9</v>
      </c>
      <c r="Z7" s="163" t="s">
        <v>10</v>
      </c>
      <c r="AA7" s="8"/>
      <c r="AB7" s="8"/>
    </row>
    <row r="8" spans="1:28" s="4" customFormat="1" ht="60" customHeight="1">
      <c r="A8" s="163"/>
      <c r="B8" s="153"/>
      <c r="C8" s="153"/>
      <c r="D8" s="153"/>
      <c r="E8" s="157"/>
      <c r="F8" s="158"/>
      <c r="G8" s="158"/>
      <c r="H8" s="159"/>
      <c r="I8" s="153"/>
      <c r="J8" s="153"/>
      <c r="K8" s="153"/>
      <c r="L8" s="152">
        <v>2014</v>
      </c>
      <c r="M8" s="152"/>
      <c r="N8" s="152"/>
      <c r="O8" s="152">
        <v>2015</v>
      </c>
      <c r="P8" s="152"/>
      <c r="Q8" s="152">
        <v>2016</v>
      </c>
      <c r="R8" s="152"/>
      <c r="S8" s="152">
        <v>2017</v>
      </c>
      <c r="T8" s="152"/>
      <c r="U8" s="152">
        <v>2018</v>
      </c>
      <c r="V8" s="152"/>
      <c r="W8" s="163" t="s">
        <v>8</v>
      </c>
      <c r="X8" s="163"/>
      <c r="Y8" s="163"/>
      <c r="Z8" s="163"/>
      <c r="AA8" s="10"/>
      <c r="AB8" s="10"/>
    </row>
    <row r="9" spans="1:28" s="4" customFormat="1" ht="29.25" customHeight="1">
      <c r="A9" s="163"/>
      <c r="B9" s="143"/>
      <c r="C9" s="143"/>
      <c r="D9" s="143"/>
      <c r="E9" s="160"/>
      <c r="F9" s="161"/>
      <c r="G9" s="161"/>
      <c r="H9" s="162"/>
      <c r="I9" s="143"/>
      <c r="J9" s="143"/>
      <c r="K9" s="143"/>
      <c r="L9" s="164" t="s">
        <v>11</v>
      </c>
      <c r="M9" s="165"/>
      <c r="N9" s="27" t="s">
        <v>12</v>
      </c>
      <c r="O9" s="11" t="s">
        <v>11</v>
      </c>
      <c r="P9" s="11" t="s">
        <v>12</v>
      </c>
      <c r="Q9" s="11" t="s">
        <v>11</v>
      </c>
      <c r="R9" s="11" t="s">
        <v>12</v>
      </c>
      <c r="S9" s="11" t="s">
        <v>11</v>
      </c>
      <c r="T9" s="11" t="s">
        <v>12</v>
      </c>
      <c r="U9" s="11" t="s">
        <v>11</v>
      </c>
      <c r="V9" s="11" t="s">
        <v>12</v>
      </c>
      <c r="W9" s="11" t="s">
        <v>11</v>
      </c>
      <c r="X9" s="11" t="s">
        <v>12</v>
      </c>
      <c r="Y9" s="12"/>
      <c r="Z9" s="33" t="s">
        <v>139</v>
      </c>
      <c r="AA9" s="10"/>
      <c r="AB9" s="10"/>
    </row>
    <row r="10" spans="1:28" ht="48">
      <c r="A10" s="17" t="s">
        <v>15</v>
      </c>
      <c r="B10" s="71" t="s">
        <v>205</v>
      </c>
      <c r="C10" s="71" t="s">
        <v>13</v>
      </c>
      <c r="D10" s="72" t="s">
        <v>185</v>
      </c>
      <c r="E10" s="25">
        <v>1</v>
      </c>
      <c r="F10" s="25">
        <v>20</v>
      </c>
      <c r="G10" s="25"/>
      <c r="H10" s="25"/>
      <c r="I10" s="13" t="s">
        <v>19</v>
      </c>
      <c r="J10" s="76" t="s">
        <v>218</v>
      </c>
      <c r="K10" s="104">
        <v>0.65</v>
      </c>
      <c r="L10" s="105">
        <v>0.7</v>
      </c>
      <c r="M10" s="106"/>
      <c r="N10" s="107"/>
      <c r="O10" s="104">
        <v>0.85</v>
      </c>
      <c r="P10" s="107"/>
      <c r="Q10" s="104">
        <v>0.8</v>
      </c>
      <c r="R10" s="107"/>
      <c r="S10" s="104">
        <v>0.95</v>
      </c>
      <c r="T10" s="107"/>
      <c r="U10" s="104">
        <v>1</v>
      </c>
      <c r="V10" s="27"/>
      <c r="W10" s="24">
        <f>U10</f>
        <v>1</v>
      </c>
      <c r="X10" s="25" t="s">
        <v>112</v>
      </c>
      <c r="Y10" s="16"/>
      <c r="Z10" s="25"/>
      <c r="AA10" s="1"/>
      <c r="AB10" s="1"/>
    </row>
    <row r="11" spans="1:28" ht="30">
      <c r="A11" s="21"/>
      <c r="B11" s="6"/>
      <c r="C11" s="6"/>
      <c r="D11" s="7"/>
      <c r="E11" s="142">
        <v>1</v>
      </c>
      <c r="F11" s="142">
        <v>20</v>
      </c>
      <c r="G11" s="142">
        <v>1</v>
      </c>
      <c r="H11" s="166">
        <v>1</v>
      </c>
      <c r="I11" s="140" t="s">
        <v>140</v>
      </c>
      <c r="J11" s="7" t="s">
        <v>141</v>
      </c>
      <c r="K11" s="42" t="s">
        <v>72</v>
      </c>
      <c r="L11" s="35">
        <v>1</v>
      </c>
      <c r="M11" s="36" t="s">
        <v>123</v>
      </c>
      <c r="N11" s="27">
        <v>1650000</v>
      </c>
      <c r="O11" s="42" t="s">
        <v>76</v>
      </c>
      <c r="P11" s="27">
        <v>1650000</v>
      </c>
      <c r="Q11" s="42" t="s">
        <v>76</v>
      </c>
      <c r="R11" s="27">
        <v>1650000</v>
      </c>
      <c r="S11" s="42" t="s">
        <v>76</v>
      </c>
      <c r="T11" s="27">
        <v>1650000</v>
      </c>
      <c r="U11" s="102" t="s">
        <v>76</v>
      </c>
      <c r="V11" s="27">
        <v>1650000</v>
      </c>
      <c r="W11" s="24" t="str">
        <f t="shared" ref="W11:W12" si="0">U11</f>
        <v>1 Tahun</v>
      </c>
      <c r="X11" s="27">
        <f>N11+P11+R11+T11+V11</f>
        <v>8250000</v>
      </c>
      <c r="Y11" s="42" t="s">
        <v>102</v>
      </c>
      <c r="Z11" s="42" t="s">
        <v>139</v>
      </c>
      <c r="AA11" s="1"/>
      <c r="AB11" s="1"/>
    </row>
    <row r="12" spans="1:28" ht="48.75" customHeight="1">
      <c r="A12" s="22"/>
      <c r="B12" s="23"/>
      <c r="C12" s="23"/>
      <c r="D12" s="20"/>
      <c r="E12" s="143"/>
      <c r="F12" s="143"/>
      <c r="G12" s="143"/>
      <c r="H12" s="143"/>
      <c r="I12" s="141"/>
      <c r="J12" s="20" t="s">
        <v>142</v>
      </c>
      <c r="K12" s="24">
        <v>1</v>
      </c>
      <c r="L12" s="39">
        <v>1</v>
      </c>
      <c r="M12" s="37"/>
      <c r="N12" s="27"/>
      <c r="O12" s="24">
        <v>1</v>
      </c>
      <c r="P12" s="27"/>
      <c r="Q12" s="24">
        <v>1</v>
      </c>
      <c r="R12" s="27"/>
      <c r="S12" s="24">
        <v>1</v>
      </c>
      <c r="T12" s="27"/>
      <c r="U12" s="98">
        <v>1</v>
      </c>
      <c r="V12" s="27"/>
      <c r="W12" s="24">
        <f t="shared" si="0"/>
        <v>1</v>
      </c>
      <c r="X12" s="27">
        <f t="shared" ref="X12" si="1">N12+P12+R12+T12+V12</f>
        <v>0</v>
      </c>
      <c r="Y12" s="42"/>
      <c r="Z12" s="42"/>
      <c r="AA12" s="1"/>
      <c r="AB12" s="1"/>
    </row>
    <row r="13" spans="1:28" ht="45">
      <c r="A13" s="21"/>
      <c r="B13" s="6"/>
      <c r="C13" s="6"/>
      <c r="D13" s="7"/>
      <c r="E13" s="142">
        <v>1</v>
      </c>
      <c r="F13" s="142">
        <v>20</v>
      </c>
      <c r="G13" s="142">
        <v>1</v>
      </c>
      <c r="H13" s="166">
        <v>2</v>
      </c>
      <c r="I13" s="140" t="s">
        <v>20</v>
      </c>
      <c r="J13" s="7" t="s">
        <v>38</v>
      </c>
      <c r="K13" s="11" t="s">
        <v>72</v>
      </c>
      <c r="L13" s="35">
        <v>1</v>
      </c>
      <c r="M13" s="36" t="s">
        <v>123</v>
      </c>
      <c r="N13" s="27">
        <v>10980000</v>
      </c>
      <c r="O13" s="16" t="s">
        <v>76</v>
      </c>
      <c r="P13" s="27">
        <v>13309200</v>
      </c>
      <c r="Q13" s="16" t="s">
        <v>76</v>
      </c>
      <c r="R13" s="27">
        <v>14340120</v>
      </c>
      <c r="S13" s="16" t="s">
        <v>76</v>
      </c>
      <c r="T13" s="27">
        <v>15474132</v>
      </c>
      <c r="U13" s="102" t="s">
        <v>76</v>
      </c>
      <c r="V13" s="27">
        <v>16721545</v>
      </c>
      <c r="W13" s="24" t="str">
        <f t="shared" ref="W13:W60" si="2">U13</f>
        <v>1 Tahun</v>
      </c>
      <c r="X13" s="27">
        <f>N13+P13+R13+T13+V13</f>
        <v>70824997</v>
      </c>
      <c r="Y13" s="25" t="s">
        <v>102</v>
      </c>
      <c r="Z13" s="33" t="s">
        <v>139</v>
      </c>
      <c r="AA13" s="1"/>
      <c r="AB13" s="1"/>
    </row>
    <row r="14" spans="1:28" ht="48.75" customHeight="1">
      <c r="A14" s="22"/>
      <c r="B14" s="23"/>
      <c r="C14" s="23"/>
      <c r="D14" s="20"/>
      <c r="E14" s="143"/>
      <c r="F14" s="143"/>
      <c r="G14" s="143"/>
      <c r="H14" s="143"/>
      <c r="I14" s="141"/>
      <c r="J14" s="20" t="s">
        <v>39</v>
      </c>
      <c r="K14" s="24">
        <v>1</v>
      </c>
      <c r="L14" s="39">
        <v>1</v>
      </c>
      <c r="M14" s="37"/>
      <c r="N14" s="27"/>
      <c r="O14" s="24">
        <v>1</v>
      </c>
      <c r="P14" s="27"/>
      <c r="Q14" s="24">
        <v>1</v>
      </c>
      <c r="R14" s="27"/>
      <c r="S14" s="24">
        <v>1</v>
      </c>
      <c r="T14" s="27"/>
      <c r="U14" s="98">
        <v>1</v>
      </c>
      <c r="V14" s="27"/>
      <c r="W14" s="24">
        <f t="shared" si="2"/>
        <v>1</v>
      </c>
      <c r="X14" s="27">
        <f t="shared" ref="X14:X61" si="3">N14+P14+R14+T14+V14</f>
        <v>0</v>
      </c>
      <c r="Y14" s="16"/>
      <c r="Z14" s="25"/>
      <c r="AA14" s="1"/>
      <c r="AB14" s="1"/>
    </row>
    <row r="15" spans="1:28" ht="45" customHeight="1">
      <c r="A15" s="21"/>
      <c r="B15" s="6"/>
      <c r="C15" s="6"/>
      <c r="D15" s="7"/>
      <c r="E15" s="142">
        <v>1</v>
      </c>
      <c r="F15" s="142">
        <v>20</v>
      </c>
      <c r="G15" s="142">
        <v>1</v>
      </c>
      <c r="H15" s="142">
        <v>6</v>
      </c>
      <c r="I15" s="140" t="s">
        <v>21</v>
      </c>
      <c r="J15" s="7" t="s">
        <v>74</v>
      </c>
      <c r="K15" s="11" t="s">
        <v>73</v>
      </c>
      <c r="L15" s="35">
        <v>6</v>
      </c>
      <c r="M15" s="36" t="s">
        <v>122</v>
      </c>
      <c r="N15" s="27">
        <v>1400000</v>
      </c>
      <c r="O15" s="42" t="s">
        <v>143</v>
      </c>
      <c r="P15" s="27">
        <v>1700000</v>
      </c>
      <c r="Q15" s="44" t="s">
        <v>156</v>
      </c>
      <c r="R15" s="27">
        <v>1770000</v>
      </c>
      <c r="S15" s="44" t="s">
        <v>90</v>
      </c>
      <c r="T15" s="27">
        <v>1840000</v>
      </c>
      <c r="U15" s="102" t="s">
        <v>91</v>
      </c>
      <c r="V15" s="27">
        <v>1930000</v>
      </c>
      <c r="W15" s="24" t="str">
        <f t="shared" si="2"/>
        <v>10 unit</v>
      </c>
      <c r="X15" s="27">
        <f t="shared" si="3"/>
        <v>8640000</v>
      </c>
      <c r="Y15" s="25" t="s">
        <v>102</v>
      </c>
      <c r="Z15" s="33" t="s">
        <v>139</v>
      </c>
      <c r="AA15" s="1"/>
      <c r="AB15" s="1"/>
    </row>
    <row r="16" spans="1:28" ht="63" customHeight="1">
      <c r="A16" s="22"/>
      <c r="B16" s="23"/>
      <c r="C16" s="23"/>
      <c r="D16" s="20"/>
      <c r="E16" s="143"/>
      <c r="F16" s="143"/>
      <c r="G16" s="143"/>
      <c r="H16" s="143"/>
      <c r="I16" s="141"/>
      <c r="J16" s="20" t="s">
        <v>41</v>
      </c>
      <c r="K16" s="24">
        <v>1</v>
      </c>
      <c r="L16" s="39">
        <v>1</v>
      </c>
      <c r="M16" s="37"/>
      <c r="N16" s="27"/>
      <c r="O16" s="24">
        <v>1</v>
      </c>
      <c r="P16" s="27"/>
      <c r="Q16" s="24">
        <v>1</v>
      </c>
      <c r="R16" s="27"/>
      <c r="S16" s="24">
        <v>1</v>
      </c>
      <c r="T16" s="27"/>
      <c r="U16" s="98">
        <v>1</v>
      </c>
      <c r="V16" s="27"/>
      <c r="W16" s="24">
        <f t="shared" si="2"/>
        <v>1</v>
      </c>
      <c r="X16" s="27">
        <f t="shared" si="3"/>
        <v>0</v>
      </c>
      <c r="Y16" s="16"/>
      <c r="Z16" s="25"/>
      <c r="AA16" s="1"/>
      <c r="AB16" s="1"/>
    </row>
    <row r="17" spans="1:28" ht="41.25" customHeight="1">
      <c r="A17" s="18"/>
      <c r="B17" s="3"/>
      <c r="C17" s="3"/>
      <c r="D17" s="5"/>
      <c r="E17" s="142">
        <v>1</v>
      </c>
      <c r="F17" s="142">
        <v>20</v>
      </c>
      <c r="G17" s="142">
        <v>1</v>
      </c>
      <c r="H17" s="142">
        <v>11</v>
      </c>
      <c r="I17" s="140" t="s">
        <v>23</v>
      </c>
      <c r="J17" s="7" t="s">
        <v>40</v>
      </c>
      <c r="K17" s="43" t="s">
        <v>147</v>
      </c>
      <c r="L17" s="35">
        <v>2</v>
      </c>
      <c r="M17" s="36" t="s">
        <v>124</v>
      </c>
      <c r="N17" s="27">
        <v>2502400</v>
      </c>
      <c r="O17" s="43" t="s">
        <v>148</v>
      </c>
      <c r="P17" s="27">
        <v>3500000</v>
      </c>
      <c r="Q17" s="43" t="s">
        <v>148</v>
      </c>
      <c r="R17" s="27">
        <v>4500000</v>
      </c>
      <c r="S17" s="43" t="s">
        <v>148</v>
      </c>
      <c r="T17" s="27">
        <v>5500000</v>
      </c>
      <c r="U17" s="102" t="s">
        <v>148</v>
      </c>
      <c r="V17" s="27">
        <v>6500000</v>
      </c>
      <c r="W17" s="24" t="str">
        <f t="shared" si="2"/>
        <v>2 Jenis</v>
      </c>
      <c r="X17" s="27">
        <f t="shared" si="3"/>
        <v>22502400</v>
      </c>
      <c r="Y17" s="25" t="s">
        <v>102</v>
      </c>
      <c r="Z17" s="33" t="s">
        <v>139</v>
      </c>
      <c r="AA17" s="1"/>
      <c r="AB17" s="1"/>
    </row>
    <row r="18" spans="1:28" ht="42" customHeight="1">
      <c r="A18" s="18"/>
      <c r="B18" s="3"/>
      <c r="C18" s="3"/>
      <c r="D18" s="5"/>
      <c r="E18" s="143"/>
      <c r="F18" s="143"/>
      <c r="G18" s="143"/>
      <c r="H18" s="143"/>
      <c r="I18" s="141"/>
      <c r="J18" s="20" t="s">
        <v>42</v>
      </c>
      <c r="K18" s="24">
        <v>1</v>
      </c>
      <c r="L18" s="39">
        <v>1</v>
      </c>
      <c r="M18" s="37"/>
      <c r="N18" s="27"/>
      <c r="O18" s="24">
        <v>1</v>
      </c>
      <c r="P18" s="27"/>
      <c r="Q18" s="24">
        <v>1</v>
      </c>
      <c r="R18" s="27"/>
      <c r="S18" s="24">
        <v>1</v>
      </c>
      <c r="T18" s="27"/>
      <c r="U18" s="98">
        <v>1</v>
      </c>
      <c r="V18" s="27"/>
      <c r="W18" s="24">
        <f t="shared" si="2"/>
        <v>1</v>
      </c>
      <c r="X18" s="27">
        <f t="shared" si="3"/>
        <v>0</v>
      </c>
      <c r="Y18" s="16"/>
      <c r="Z18" s="25"/>
      <c r="AA18" s="1"/>
      <c r="AB18" s="1"/>
    </row>
    <row r="19" spans="1:28" ht="47.25" customHeight="1">
      <c r="A19" s="18"/>
      <c r="B19" s="3"/>
      <c r="C19" s="3"/>
      <c r="D19" s="5"/>
      <c r="E19" s="142">
        <v>1</v>
      </c>
      <c r="F19" s="142">
        <v>20</v>
      </c>
      <c r="G19" s="142">
        <v>1</v>
      </c>
      <c r="H19" s="142">
        <v>12</v>
      </c>
      <c r="I19" s="140" t="s">
        <v>24</v>
      </c>
      <c r="J19" s="7" t="s">
        <v>43</v>
      </c>
      <c r="K19" s="43" t="s">
        <v>92</v>
      </c>
      <c r="L19" s="35">
        <v>6</v>
      </c>
      <c r="M19" s="36" t="s">
        <v>124</v>
      </c>
      <c r="N19" s="27">
        <v>1832400</v>
      </c>
      <c r="O19" s="16" t="s">
        <v>92</v>
      </c>
      <c r="P19" s="27">
        <f>+N19*10%+N19</f>
        <v>2015640</v>
      </c>
      <c r="Q19" s="16" t="s">
        <v>93</v>
      </c>
      <c r="R19" s="27">
        <f>+P19*10%+P19</f>
        <v>2217204</v>
      </c>
      <c r="S19" s="16" t="s">
        <v>94</v>
      </c>
      <c r="T19" s="27">
        <f>+R19*10%+R19</f>
        <v>2438924.4</v>
      </c>
      <c r="U19" s="102" t="s">
        <v>95</v>
      </c>
      <c r="V19" s="27">
        <f>+T19*10%+T19</f>
        <v>2682816.84</v>
      </c>
      <c r="W19" s="24" t="str">
        <f t="shared" si="2"/>
        <v>10 Jenis</v>
      </c>
      <c r="X19" s="27">
        <f t="shared" si="3"/>
        <v>11186985.24</v>
      </c>
      <c r="Y19" s="25" t="s">
        <v>102</v>
      </c>
      <c r="Z19" s="43" t="s">
        <v>139</v>
      </c>
      <c r="AA19" s="1"/>
      <c r="AB19" s="1"/>
    </row>
    <row r="20" spans="1:28" ht="46.5" customHeight="1">
      <c r="A20" s="18"/>
      <c r="B20" s="3"/>
      <c r="C20" s="3"/>
      <c r="D20" s="5"/>
      <c r="E20" s="143"/>
      <c r="F20" s="143"/>
      <c r="G20" s="143"/>
      <c r="H20" s="143"/>
      <c r="I20" s="141"/>
      <c r="J20" s="20" t="s">
        <v>42</v>
      </c>
      <c r="K20" s="24">
        <v>0.75</v>
      </c>
      <c r="L20" s="39">
        <v>0.8</v>
      </c>
      <c r="M20" s="37"/>
      <c r="N20" s="27"/>
      <c r="O20" s="24">
        <v>0.85</v>
      </c>
      <c r="P20" s="27">
        <f t="shared" ref="P20:P59" si="4">+N20*10%+N20</f>
        <v>0</v>
      </c>
      <c r="Q20" s="24">
        <v>0.9</v>
      </c>
      <c r="R20" s="27">
        <f t="shared" ref="R20:R60" si="5">+P20*10%+P20</f>
        <v>0</v>
      </c>
      <c r="S20" s="24">
        <v>0.95</v>
      </c>
      <c r="T20" s="27">
        <f t="shared" ref="T20:T60" si="6">+R20*10%+R20</f>
        <v>0</v>
      </c>
      <c r="U20" s="98">
        <v>1</v>
      </c>
      <c r="V20" s="27">
        <f t="shared" ref="V20:V60" si="7">+T20*10%+T20</f>
        <v>0</v>
      </c>
      <c r="W20" s="24">
        <f t="shared" si="2"/>
        <v>1</v>
      </c>
      <c r="X20" s="27">
        <f t="shared" si="3"/>
        <v>0</v>
      </c>
      <c r="Y20" s="16"/>
      <c r="Z20" s="25"/>
      <c r="AA20" s="1"/>
      <c r="AB20" s="1"/>
    </row>
    <row r="21" spans="1:28" ht="48" customHeight="1">
      <c r="A21" s="18"/>
      <c r="B21" s="3"/>
      <c r="C21" s="3"/>
      <c r="D21" s="5"/>
      <c r="E21" s="142">
        <v>1</v>
      </c>
      <c r="F21" s="142">
        <v>20</v>
      </c>
      <c r="G21" s="142">
        <v>1</v>
      </c>
      <c r="H21" s="142">
        <v>14</v>
      </c>
      <c r="I21" s="140" t="s">
        <v>25</v>
      </c>
      <c r="J21" s="7" t="s">
        <v>44</v>
      </c>
      <c r="K21" s="11" t="s">
        <v>75</v>
      </c>
      <c r="L21" s="35">
        <v>16</v>
      </c>
      <c r="M21" s="36" t="s">
        <v>124</v>
      </c>
      <c r="N21" s="27">
        <v>2685600</v>
      </c>
      <c r="O21" s="44" t="s">
        <v>150</v>
      </c>
      <c r="P21" s="27">
        <f t="shared" si="4"/>
        <v>2954160</v>
      </c>
      <c r="Q21" s="44" t="s">
        <v>75</v>
      </c>
      <c r="R21" s="27">
        <f t="shared" si="5"/>
        <v>3249576</v>
      </c>
      <c r="S21" s="44" t="s">
        <v>151</v>
      </c>
      <c r="T21" s="27">
        <f t="shared" si="6"/>
        <v>3574533.6</v>
      </c>
      <c r="U21" s="102" t="s">
        <v>96</v>
      </c>
      <c r="V21" s="27">
        <f t="shared" si="7"/>
        <v>3931986.96</v>
      </c>
      <c r="W21" s="24" t="str">
        <f t="shared" si="2"/>
        <v>24 Jenis</v>
      </c>
      <c r="X21" s="27">
        <f t="shared" si="3"/>
        <v>16395856.559999999</v>
      </c>
      <c r="Y21" s="25" t="s">
        <v>102</v>
      </c>
      <c r="Z21" s="43" t="s">
        <v>139</v>
      </c>
      <c r="AA21" s="1"/>
      <c r="AB21" s="1"/>
    </row>
    <row r="22" spans="1:28" ht="44.25" customHeight="1">
      <c r="A22" s="18"/>
      <c r="B22" s="3"/>
      <c r="C22" s="3"/>
      <c r="D22" s="5"/>
      <c r="E22" s="143"/>
      <c r="F22" s="143"/>
      <c r="G22" s="143"/>
      <c r="H22" s="143"/>
      <c r="I22" s="141"/>
      <c r="J22" s="20" t="s">
        <v>42</v>
      </c>
      <c r="K22" s="24">
        <v>0.75</v>
      </c>
      <c r="L22" s="39">
        <v>0.8</v>
      </c>
      <c r="M22" s="37"/>
      <c r="N22" s="27"/>
      <c r="O22" s="24">
        <v>0.85</v>
      </c>
      <c r="P22" s="27">
        <f t="shared" si="4"/>
        <v>0</v>
      </c>
      <c r="Q22" s="24">
        <v>0.9</v>
      </c>
      <c r="R22" s="27">
        <f t="shared" si="5"/>
        <v>0</v>
      </c>
      <c r="S22" s="24">
        <v>0.95</v>
      </c>
      <c r="T22" s="27">
        <f t="shared" si="6"/>
        <v>0</v>
      </c>
      <c r="U22" s="98">
        <v>1</v>
      </c>
      <c r="V22" s="27">
        <f t="shared" si="7"/>
        <v>0</v>
      </c>
      <c r="W22" s="24">
        <f t="shared" si="2"/>
        <v>1</v>
      </c>
      <c r="X22" s="27">
        <f t="shared" si="3"/>
        <v>0</v>
      </c>
      <c r="Y22" s="16"/>
      <c r="Z22" s="25"/>
      <c r="AA22" s="1"/>
      <c r="AB22" s="1"/>
    </row>
    <row r="23" spans="1:28" ht="45" customHeight="1">
      <c r="A23" s="18"/>
      <c r="B23" s="3"/>
      <c r="C23" s="3"/>
      <c r="D23" s="5"/>
      <c r="E23" s="142">
        <v>1</v>
      </c>
      <c r="F23" s="142">
        <v>20</v>
      </c>
      <c r="G23" s="142">
        <v>1</v>
      </c>
      <c r="H23" s="142">
        <v>15</v>
      </c>
      <c r="I23" s="140" t="s">
        <v>26</v>
      </c>
      <c r="J23" s="5" t="s">
        <v>45</v>
      </c>
      <c r="K23" s="43" t="s">
        <v>149</v>
      </c>
      <c r="L23" s="35">
        <v>12</v>
      </c>
      <c r="M23" s="36" t="s">
        <v>125</v>
      </c>
      <c r="N23" s="27">
        <v>20448000</v>
      </c>
      <c r="O23" s="44" t="s">
        <v>149</v>
      </c>
      <c r="P23" s="27">
        <f t="shared" si="4"/>
        <v>22492800</v>
      </c>
      <c r="Q23" s="44" t="s">
        <v>149</v>
      </c>
      <c r="R23" s="27">
        <f t="shared" si="5"/>
        <v>24742080</v>
      </c>
      <c r="S23" s="44" t="s">
        <v>149</v>
      </c>
      <c r="T23" s="27">
        <f t="shared" si="6"/>
        <v>27216288</v>
      </c>
      <c r="U23" s="102" t="s">
        <v>149</v>
      </c>
      <c r="V23" s="27">
        <f t="shared" si="7"/>
        <v>29937916.800000001</v>
      </c>
      <c r="W23" s="24" t="str">
        <f t="shared" si="2"/>
        <v>12 Exemplar</v>
      </c>
      <c r="X23" s="27">
        <f t="shared" si="3"/>
        <v>124837084.8</v>
      </c>
      <c r="Y23" s="25" t="s">
        <v>102</v>
      </c>
      <c r="Z23" s="33" t="s">
        <v>139</v>
      </c>
      <c r="AA23" s="1"/>
      <c r="AB23" s="1"/>
    </row>
    <row r="24" spans="1:28" ht="47.25" customHeight="1">
      <c r="A24" s="18"/>
      <c r="B24" s="3"/>
      <c r="C24" s="3"/>
      <c r="D24" s="5"/>
      <c r="E24" s="143"/>
      <c r="F24" s="143"/>
      <c r="G24" s="143"/>
      <c r="H24" s="143"/>
      <c r="I24" s="141"/>
      <c r="J24" s="5" t="s">
        <v>46</v>
      </c>
      <c r="K24" s="24">
        <v>1</v>
      </c>
      <c r="L24" s="39">
        <v>1</v>
      </c>
      <c r="M24" s="37"/>
      <c r="N24" s="27"/>
      <c r="O24" s="24">
        <v>1</v>
      </c>
      <c r="P24" s="27">
        <f t="shared" si="4"/>
        <v>0</v>
      </c>
      <c r="Q24" s="24">
        <v>1</v>
      </c>
      <c r="R24" s="27">
        <f t="shared" si="5"/>
        <v>0</v>
      </c>
      <c r="S24" s="24">
        <v>1</v>
      </c>
      <c r="T24" s="27">
        <f t="shared" si="6"/>
        <v>0</v>
      </c>
      <c r="U24" s="98">
        <v>1</v>
      </c>
      <c r="V24" s="27">
        <f t="shared" si="7"/>
        <v>0</v>
      </c>
      <c r="W24" s="24">
        <f t="shared" si="2"/>
        <v>1</v>
      </c>
      <c r="X24" s="27">
        <f t="shared" si="3"/>
        <v>0</v>
      </c>
      <c r="Y24" s="16"/>
      <c r="Z24" s="25"/>
      <c r="AA24" s="1"/>
      <c r="AB24" s="1"/>
    </row>
    <row r="25" spans="1:28" ht="48" customHeight="1">
      <c r="A25" s="18"/>
      <c r="B25" s="3"/>
      <c r="C25" s="3"/>
      <c r="D25" s="5"/>
      <c r="E25" s="142">
        <v>1</v>
      </c>
      <c r="F25" s="142">
        <v>20</v>
      </c>
      <c r="G25" s="142">
        <v>1</v>
      </c>
      <c r="H25" s="142">
        <v>16</v>
      </c>
      <c r="I25" s="140" t="s">
        <v>27</v>
      </c>
      <c r="J25" s="5" t="s">
        <v>47</v>
      </c>
      <c r="K25" s="11">
        <v>0</v>
      </c>
      <c r="L25" s="35">
        <v>1</v>
      </c>
      <c r="M25" s="36" t="s">
        <v>123</v>
      </c>
      <c r="N25" s="27">
        <v>2668400</v>
      </c>
      <c r="O25" s="16" t="s">
        <v>76</v>
      </c>
      <c r="P25" s="27">
        <f t="shared" si="4"/>
        <v>2935240</v>
      </c>
      <c r="Q25" s="16" t="s">
        <v>76</v>
      </c>
      <c r="R25" s="27">
        <f t="shared" si="5"/>
        <v>3228764</v>
      </c>
      <c r="S25" s="16" t="s">
        <v>76</v>
      </c>
      <c r="T25" s="27">
        <f t="shared" si="6"/>
        <v>3551640.4</v>
      </c>
      <c r="U25" s="102" t="s">
        <v>76</v>
      </c>
      <c r="V25" s="27">
        <f t="shared" si="7"/>
        <v>3906804.44</v>
      </c>
      <c r="W25" s="24" t="str">
        <f t="shared" si="2"/>
        <v>1 Tahun</v>
      </c>
      <c r="X25" s="27">
        <f t="shared" si="3"/>
        <v>16290848.84</v>
      </c>
      <c r="Y25" s="25" t="s">
        <v>102</v>
      </c>
      <c r="Z25" s="33" t="s">
        <v>139</v>
      </c>
      <c r="AA25" s="1"/>
      <c r="AB25" s="1"/>
    </row>
    <row r="26" spans="1:28" ht="46.5" customHeight="1">
      <c r="A26" s="18"/>
      <c r="B26" s="3"/>
      <c r="C26" s="3"/>
      <c r="D26" s="5"/>
      <c r="E26" s="143"/>
      <c r="F26" s="143"/>
      <c r="G26" s="143"/>
      <c r="H26" s="143"/>
      <c r="I26" s="141"/>
      <c r="J26" s="20" t="s">
        <v>42</v>
      </c>
      <c r="K26" s="24">
        <v>0</v>
      </c>
      <c r="L26" s="39">
        <v>1</v>
      </c>
      <c r="M26" s="37"/>
      <c r="N26" s="27"/>
      <c r="O26" s="24">
        <v>1</v>
      </c>
      <c r="P26" s="27">
        <f t="shared" si="4"/>
        <v>0</v>
      </c>
      <c r="Q26" s="24">
        <v>1</v>
      </c>
      <c r="R26" s="27">
        <f t="shared" si="5"/>
        <v>0</v>
      </c>
      <c r="S26" s="24">
        <v>1</v>
      </c>
      <c r="T26" s="27">
        <f t="shared" si="6"/>
        <v>0</v>
      </c>
      <c r="U26" s="98">
        <v>1</v>
      </c>
      <c r="V26" s="27">
        <f t="shared" si="7"/>
        <v>0</v>
      </c>
      <c r="W26" s="24">
        <f t="shared" si="2"/>
        <v>1</v>
      </c>
      <c r="X26" s="27">
        <f t="shared" si="3"/>
        <v>0</v>
      </c>
      <c r="Y26" s="16"/>
      <c r="Z26" s="25"/>
      <c r="AA26" s="1"/>
      <c r="AB26" s="1"/>
    </row>
    <row r="27" spans="1:28" ht="45.75" customHeight="1">
      <c r="A27" s="18"/>
      <c r="B27" s="3"/>
      <c r="C27" s="3"/>
      <c r="D27" s="5"/>
      <c r="E27" s="142">
        <v>1</v>
      </c>
      <c r="F27" s="142">
        <v>20</v>
      </c>
      <c r="G27" s="142">
        <v>1</v>
      </c>
      <c r="H27" s="142">
        <v>17</v>
      </c>
      <c r="I27" s="140" t="s">
        <v>28</v>
      </c>
      <c r="J27" s="5" t="s">
        <v>48</v>
      </c>
      <c r="K27" s="11" t="s">
        <v>76</v>
      </c>
      <c r="L27" s="35">
        <v>1</v>
      </c>
      <c r="M27" s="36" t="s">
        <v>123</v>
      </c>
      <c r="N27" s="27">
        <v>17600000</v>
      </c>
      <c r="O27" s="16" t="s">
        <v>76</v>
      </c>
      <c r="P27" s="27">
        <f t="shared" si="4"/>
        <v>19360000</v>
      </c>
      <c r="Q27" s="16" t="s">
        <v>76</v>
      </c>
      <c r="R27" s="27">
        <f t="shared" si="5"/>
        <v>21296000</v>
      </c>
      <c r="S27" s="16" t="s">
        <v>76</v>
      </c>
      <c r="T27" s="27">
        <f t="shared" si="6"/>
        <v>23425600</v>
      </c>
      <c r="U27" s="102" t="s">
        <v>76</v>
      </c>
      <c r="V27" s="27">
        <f t="shared" si="7"/>
        <v>25768160</v>
      </c>
      <c r="W27" s="24" t="str">
        <f t="shared" si="2"/>
        <v>1 Tahun</v>
      </c>
      <c r="X27" s="27">
        <f t="shared" si="3"/>
        <v>107449760</v>
      </c>
      <c r="Y27" s="25" t="s">
        <v>102</v>
      </c>
      <c r="Z27" s="33" t="s">
        <v>139</v>
      </c>
      <c r="AA27" s="1"/>
      <c r="AB27" s="1"/>
    </row>
    <row r="28" spans="1:28" ht="36.75" customHeight="1">
      <c r="A28" s="18"/>
      <c r="B28" s="6"/>
      <c r="C28" s="6"/>
      <c r="D28" s="7"/>
      <c r="E28" s="143"/>
      <c r="F28" s="143"/>
      <c r="G28" s="143"/>
      <c r="H28" s="143"/>
      <c r="I28" s="141"/>
      <c r="J28" s="20" t="s">
        <v>49</v>
      </c>
      <c r="K28" s="24">
        <v>1</v>
      </c>
      <c r="L28" s="39">
        <v>1</v>
      </c>
      <c r="M28" s="37"/>
      <c r="N28" s="27"/>
      <c r="O28" s="24">
        <v>1</v>
      </c>
      <c r="P28" s="27">
        <f t="shared" si="4"/>
        <v>0</v>
      </c>
      <c r="Q28" s="24">
        <v>1</v>
      </c>
      <c r="R28" s="27">
        <f t="shared" si="5"/>
        <v>0</v>
      </c>
      <c r="S28" s="24">
        <v>1</v>
      </c>
      <c r="T28" s="27">
        <f t="shared" si="6"/>
        <v>0</v>
      </c>
      <c r="U28" s="98">
        <v>1</v>
      </c>
      <c r="V28" s="27">
        <f t="shared" si="7"/>
        <v>0</v>
      </c>
      <c r="W28" s="24">
        <f t="shared" si="2"/>
        <v>1</v>
      </c>
      <c r="X28" s="27">
        <f t="shared" si="3"/>
        <v>0</v>
      </c>
      <c r="Y28" s="16"/>
      <c r="Z28" s="25"/>
      <c r="AA28" s="1"/>
      <c r="AB28" s="1"/>
    </row>
    <row r="29" spans="1:28" ht="46.5" customHeight="1">
      <c r="A29" s="18"/>
      <c r="B29" s="6"/>
      <c r="C29" s="6"/>
      <c r="D29" s="7"/>
      <c r="E29" s="142">
        <v>1</v>
      </c>
      <c r="F29" s="142">
        <v>20</v>
      </c>
      <c r="G29" s="142">
        <v>1</v>
      </c>
      <c r="H29" s="142">
        <v>8</v>
      </c>
      <c r="I29" s="140" t="s">
        <v>117</v>
      </c>
      <c r="J29" s="20" t="s">
        <v>118</v>
      </c>
      <c r="K29" s="31" t="s">
        <v>121</v>
      </c>
      <c r="L29" s="40">
        <v>2</v>
      </c>
      <c r="M29" s="38" t="s">
        <v>126</v>
      </c>
      <c r="N29" s="27">
        <v>42300000</v>
      </c>
      <c r="O29" s="31" t="s">
        <v>120</v>
      </c>
      <c r="P29" s="27">
        <f t="shared" si="4"/>
        <v>46530000</v>
      </c>
      <c r="Q29" s="31" t="s">
        <v>120</v>
      </c>
      <c r="R29" s="27">
        <f t="shared" si="5"/>
        <v>51183000</v>
      </c>
      <c r="S29" s="31" t="s">
        <v>120</v>
      </c>
      <c r="T29" s="27">
        <f t="shared" si="6"/>
        <v>56301300</v>
      </c>
      <c r="U29" s="103" t="s">
        <v>120</v>
      </c>
      <c r="V29" s="27">
        <f t="shared" si="7"/>
        <v>61931430</v>
      </c>
      <c r="W29" s="31" t="s">
        <v>120</v>
      </c>
      <c r="X29" s="27">
        <f t="shared" si="3"/>
        <v>258245730</v>
      </c>
      <c r="Y29" s="31" t="s">
        <v>102</v>
      </c>
      <c r="Z29" s="31" t="s">
        <v>139</v>
      </c>
      <c r="AA29" s="1"/>
      <c r="AB29" s="1"/>
    </row>
    <row r="30" spans="1:28" ht="45.75" customHeight="1">
      <c r="A30" s="18"/>
      <c r="B30" s="6"/>
      <c r="C30" s="6"/>
      <c r="D30" s="7"/>
      <c r="E30" s="143"/>
      <c r="F30" s="143"/>
      <c r="G30" s="143"/>
      <c r="H30" s="143"/>
      <c r="I30" s="141"/>
      <c r="J30" s="20" t="s">
        <v>119</v>
      </c>
      <c r="K30" s="24">
        <v>1</v>
      </c>
      <c r="L30" s="39">
        <v>1</v>
      </c>
      <c r="M30" s="37"/>
      <c r="N30" s="27"/>
      <c r="O30" s="24">
        <v>1</v>
      </c>
      <c r="P30" s="27"/>
      <c r="Q30" s="24">
        <v>1</v>
      </c>
      <c r="R30" s="27"/>
      <c r="S30" s="24">
        <v>1</v>
      </c>
      <c r="T30" s="27"/>
      <c r="U30" s="98">
        <v>1</v>
      </c>
      <c r="V30" s="27"/>
      <c r="W30" s="24">
        <v>1</v>
      </c>
      <c r="X30" s="27">
        <f t="shared" si="3"/>
        <v>0</v>
      </c>
      <c r="Y30" s="30"/>
      <c r="Z30" s="30"/>
      <c r="AA30" s="1"/>
      <c r="AB30" s="1"/>
    </row>
    <row r="31" spans="1:28" ht="30">
      <c r="A31" s="18"/>
      <c r="B31" s="5"/>
      <c r="C31" s="5"/>
      <c r="D31" s="5"/>
      <c r="E31" s="142">
        <v>1</v>
      </c>
      <c r="F31" s="142">
        <v>20</v>
      </c>
      <c r="G31" s="142">
        <v>1</v>
      </c>
      <c r="H31" s="142">
        <v>10</v>
      </c>
      <c r="I31" s="140" t="s">
        <v>22</v>
      </c>
      <c r="J31" s="5" t="s">
        <v>50</v>
      </c>
      <c r="K31" s="43" t="s">
        <v>144</v>
      </c>
      <c r="L31" s="35">
        <v>25</v>
      </c>
      <c r="M31" s="36" t="s">
        <v>127</v>
      </c>
      <c r="N31" s="27">
        <v>9945000</v>
      </c>
      <c r="O31" s="43" t="s">
        <v>145</v>
      </c>
      <c r="P31" s="27">
        <f t="shared" si="4"/>
        <v>10939500</v>
      </c>
      <c r="Q31" s="43" t="s">
        <v>146</v>
      </c>
      <c r="R31" s="27">
        <f t="shared" si="5"/>
        <v>12033450</v>
      </c>
      <c r="S31" s="43" t="s">
        <v>97</v>
      </c>
      <c r="T31" s="27">
        <f t="shared" si="6"/>
        <v>13236795</v>
      </c>
      <c r="U31" s="102" t="s">
        <v>98</v>
      </c>
      <c r="V31" s="27">
        <f t="shared" si="7"/>
        <v>14560474.5</v>
      </c>
      <c r="W31" s="24" t="str">
        <f t="shared" si="2"/>
        <v>45 jenis</v>
      </c>
      <c r="X31" s="27">
        <f t="shared" si="3"/>
        <v>60715219.5</v>
      </c>
      <c r="Y31" s="25" t="s">
        <v>102</v>
      </c>
      <c r="Z31" s="33" t="s">
        <v>139</v>
      </c>
      <c r="AA31" s="1"/>
      <c r="AB31" s="1"/>
    </row>
    <row r="32" spans="1:28" ht="33" customHeight="1">
      <c r="A32" s="18"/>
      <c r="B32" s="7"/>
      <c r="C32" s="7"/>
      <c r="D32" s="7"/>
      <c r="E32" s="143"/>
      <c r="F32" s="143"/>
      <c r="G32" s="143"/>
      <c r="H32" s="143"/>
      <c r="I32" s="141"/>
      <c r="J32" s="5" t="s">
        <v>51</v>
      </c>
      <c r="K32" s="24">
        <v>0.75</v>
      </c>
      <c r="L32" s="39">
        <v>0.8</v>
      </c>
      <c r="M32" s="37"/>
      <c r="N32" s="27"/>
      <c r="O32" s="24">
        <v>0.85</v>
      </c>
      <c r="P32" s="27">
        <f t="shared" si="4"/>
        <v>0</v>
      </c>
      <c r="Q32" s="24">
        <v>0.9</v>
      </c>
      <c r="R32" s="27">
        <f t="shared" si="5"/>
        <v>0</v>
      </c>
      <c r="S32" s="24">
        <v>0.95</v>
      </c>
      <c r="T32" s="27">
        <f t="shared" si="6"/>
        <v>0</v>
      </c>
      <c r="U32" s="98">
        <v>1</v>
      </c>
      <c r="V32" s="27">
        <f t="shared" si="7"/>
        <v>0</v>
      </c>
      <c r="W32" s="24">
        <f t="shared" si="2"/>
        <v>1</v>
      </c>
      <c r="X32" s="27">
        <f t="shared" si="3"/>
        <v>0</v>
      </c>
      <c r="Y32" s="16"/>
      <c r="Z32" s="25"/>
      <c r="AA32" s="1"/>
      <c r="AB32" s="1"/>
    </row>
    <row r="33" spans="1:28" ht="62.25" customHeight="1">
      <c r="A33" s="18"/>
      <c r="B33" s="7"/>
      <c r="C33" s="7"/>
      <c r="D33" s="7"/>
      <c r="E33" s="28">
        <v>1</v>
      </c>
      <c r="F33" s="25">
        <v>20</v>
      </c>
      <c r="G33" s="25">
        <v>2</v>
      </c>
      <c r="H33" s="25"/>
      <c r="I33" s="15" t="s">
        <v>29</v>
      </c>
      <c r="J33" s="73" t="s">
        <v>16</v>
      </c>
      <c r="K33" s="98">
        <v>0.75</v>
      </c>
      <c r="L33" s="99">
        <v>0.8</v>
      </c>
      <c r="M33" s="100"/>
      <c r="N33" s="101"/>
      <c r="O33" s="98">
        <v>0.85</v>
      </c>
      <c r="P33" s="101">
        <f t="shared" si="4"/>
        <v>0</v>
      </c>
      <c r="Q33" s="98">
        <v>0.9</v>
      </c>
      <c r="R33" s="101">
        <f t="shared" si="5"/>
        <v>0</v>
      </c>
      <c r="S33" s="98">
        <v>0.95</v>
      </c>
      <c r="T33" s="101">
        <f t="shared" si="6"/>
        <v>0</v>
      </c>
      <c r="U33" s="98">
        <v>1</v>
      </c>
      <c r="V33" s="27">
        <f t="shared" si="7"/>
        <v>0</v>
      </c>
      <c r="W33" s="24">
        <f t="shared" si="2"/>
        <v>1</v>
      </c>
      <c r="X33" s="27">
        <f t="shared" si="3"/>
        <v>0</v>
      </c>
      <c r="Y33" s="16"/>
      <c r="Z33" s="25"/>
      <c r="AA33" s="2"/>
      <c r="AB33" s="2"/>
    </row>
    <row r="34" spans="1:28" s="32" customFormat="1" ht="46.5" customHeight="1">
      <c r="A34" s="54"/>
      <c r="B34" s="55"/>
      <c r="C34" s="55"/>
      <c r="D34" s="55"/>
      <c r="E34" s="146">
        <v>1</v>
      </c>
      <c r="F34" s="146">
        <v>20</v>
      </c>
      <c r="G34" s="146">
        <v>2</v>
      </c>
      <c r="H34" s="146">
        <v>5</v>
      </c>
      <c r="I34" s="144" t="s">
        <v>30</v>
      </c>
      <c r="J34" s="57" t="s">
        <v>52</v>
      </c>
      <c r="K34" s="58" t="s">
        <v>73</v>
      </c>
      <c r="L34" s="59">
        <v>6</v>
      </c>
      <c r="M34" s="60" t="s">
        <v>122</v>
      </c>
      <c r="N34" s="61">
        <v>20371890</v>
      </c>
      <c r="O34" s="58" t="s">
        <v>89</v>
      </c>
      <c r="P34" s="61">
        <f t="shared" si="4"/>
        <v>22409079</v>
      </c>
      <c r="Q34" s="58" t="s">
        <v>99</v>
      </c>
      <c r="R34" s="61">
        <f t="shared" si="5"/>
        <v>24649986.899999999</v>
      </c>
      <c r="S34" s="58" t="s">
        <v>90</v>
      </c>
      <c r="T34" s="61">
        <f t="shared" si="6"/>
        <v>27114985.59</v>
      </c>
      <c r="U34" s="102" t="s">
        <v>91</v>
      </c>
      <c r="V34" s="61">
        <f t="shared" si="7"/>
        <v>29826484.149</v>
      </c>
      <c r="W34" s="62" t="str">
        <f t="shared" si="2"/>
        <v>10 unit</v>
      </c>
      <c r="X34" s="61">
        <f t="shared" si="3"/>
        <v>124372425.63900001</v>
      </c>
      <c r="Y34" s="58" t="s">
        <v>102</v>
      </c>
      <c r="Z34" s="58" t="s">
        <v>139</v>
      </c>
      <c r="AA34" s="63"/>
      <c r="AB34" s="63"/>
    </row>
    <row r="35" spans="1:28" s="32" customFormat="1" ht="30">
      <c r="A35" s="54"/>
      <c r="B35" s="55"/>
      <c r="C35" s="55"/>
      <c r="D35" s="55"/>
      <c r="E35" s="147"/>
      <c r="F35" s="147"/>
      <c r="G35" s="147"/>
      <c r="H35" s="147"/>
      <c r="I35" s="145"/>
      <c r="J35" s="57" t="s">
        <v>53</v>
      </c>
      <c r="K35" s="62">
        <v>0.75</v>
      </c>
      <c r="L35" s="64">
        <v>0.8</v>
      </c>
      <c r="M35" s="65"/>
      <c r="N35" s="61"/>
      <c r="O35" s="62">
        <v>0.85</v>
      </c>
      <c r="P35" s="61">
        <f t="shared" si="4"/>
        <v>0</v>
      </c>
      <c r="Q35" s="62">
        <v>0.9</v>
      </c>
      <c r="R35" s="61">
        <f t="shared" si="5"/>
        <v>0</v>
      </c>
      <c r="S35" s="62">
        <v>0.95</v>
      </c>
      <c r="T35" s="61">
        <f t="shared" si="6"/>
        <v>0</v>
      </c>
      <c r="U35" s="98">
        <v>1</v>
      </c>
      <c r="V35" s="61">
        <f t="shared" si="7"/>
        <v>0</v>
      </c>
      <c r="W35" s="62">
        <f t="shared" si="2"/>
        <v>1</v>
      </c>
      <c r="X35" s="61">
        <f t="shared" si="3"/>
        <v>0</v>
      </c>
      <c r="Y35" s="58"/>
      <c r="Z35" s="58"/>
      <c r="AA35" s="63"/>
      <c r="AB35" s="63"/>
    </row>
    <row r="36" spans="1:28" ht="42" customHeight="1">
      <c r="A36" s="18"/>
      <c r="B36" s="7"/>
      <c r="C36" s="7"/>
      <c r="D36" s="7"/>
      <c r="E36" s="142">
        <v>1</v>
      </c>
      <c r="F36" s="142">
        <v>20</v>
      </c>
      <c r="G36" s="142">
        <v>2</v>
      </c>
      <c r="H36" s="142">
        <v>7</v>
      </c>
      <c r="I36" s="140" t="s">
        <v>56</v>
      </c>
      <c r="J36" s="14" t="s">
        <v>57</v>
      </c>
      <c r="K36" s="16" t="s">
        <v>79</v>
      </c>
      <c r="L36" s="35">
        <v>4</v>
      </c>
      <c r="M36" s="36" t="s">
        <v>128</v>
      </c>
      <c r="N36" s="27">
        <v>17807000</v>
      </c>
      <c r="O36" s="44" t="s">
        <v>152</v>
      </c>
      <c r="P36" s="27">
        <f t="shared" si="4"/>
        <v>19587700</v>
      </c>
      <c r="Q36" s="44" t="s">
        <v>79</v>
      </c>
      <c r="R36" s="27">
        <f t="shared" si="5"/>
        <v>21546470</v>
      </c>
      <c r="S36" s="44" t="s">
        <v>100</v>
      </c>
      <c r="T36" s="27">
        <f t="shared" si="6"/>
        <v>23701117</v>
      </c>
      <c r="U36" s="102" t="s">
        <v>153</v>
      </c>
      <c r="V36" s="27">
        <f t="shared" si="7"/>
        <v>26071228.699999999</v>
      </c>
      <c r="W36" s="24" t="str">
        <f t="shared" si="2"/>
        <v xml:space="preserve">8 item </v>
      </c>
      <c r="X36" s="27">
        <f t="shared" si="3"/>
        <v>108713515.7</v>
      </c>
      <c r="Y36" s="25" t="s">
        <v>102</v>
      </c>
      <c r="Z36" s="33" t="s">
        <v>139</v>
      </c>
      <c r="AA36" s="2"/>
      <c r="AB36" s="2"/>
    </row>
    <row r="37" spans="1:28" ht="33.75" customHeight="1">
      <c r="A37" s="18"/>
      <c r="B37" s="7"/>
      <c r="C37" s="7"/>
      <c r="D37" s="7"/>
      <c r="E37" s="143"/>
      <c r="F37" s="143"/>
      <c r="G37" s="143"/>
      <c r="H37" s="143"/>
      <c r="I37" s="141"/>
      <c r="J37" s="14" t="s">
        <v>58</v>
      </c>
      <c r="K37" s="24">
        <v>0.75</v>
      </c>
      <c r="L37" s="39">
        <v>0.8</v>
      </c>
      <c r="M37" s="37"/>
      <c r="N37" s="27"/>
      <c r="O37" s="24">
        <v>0.85</v>
      </c>
      <c r="P37" s="27">
        <f t="shared" si="4"/>
        <v>0</v>
      </c>
      <c r="Q37" s="24">
        <v>0.9</v>
      </c>
      <c r="R37" s="27">
        <f t="shared" si="5"/>
        <v>0</v>
      </c>
      <c r="S37" s="24">
        <v>0.95</v>
      </c>
      <c r="T37" s="27">
        <f t="shared" si="6"/>
        <v>0</v>
      </c>
      <c r="U37" s="98">
        <v>1</v>
      </c>
      <c r="V37" s="27">
        <f t="shared" si="7"/>
        <v>0</v>
      </c>
      <c r="W37" s="24">
        <f t="shared" si="2"/>
        <v>1</v>
      </c>
      <c r="X37" s="27">
        <f t="shared" si="3"/>
        <v>0</v>
      </c>
      <c r="Y37" s="16"/>
      <c r="Z37" s="25"/>
      <c r="AA37" s="2"/>
      <c r="AB37" s="2"/>
    </row>
    <row r="38" spans="1:28" ht="48" customHeight="1">
      <c r="A38" s="18"/>
      <c r="B38" s="7"/>
      <c r="C38" s="7"/>
      <c r="D38" s="7"/>
      <c r="E38" s="142">
        <v>1</v>
      </c>
      <c r="F38" s="142">
        <v>20</v>
      </c>
      <c r="G38" s="142">
        <v>2</v>
      </c>
      <c r="H38" s="142">
        <v>9</v>
      </c>
      <c r="I38" s="142" t="s">
        <v>54</v>
      </c>
      <c r="J38" s="14" t="s">
        <v>55</v>
      </c>
      <c r="K38" s="16" t="s">
        <v>78</v>
      </c>
      <c r="L38" s="35">
        <v>3</v>
      </c>
      <c r="M38" s="36" t="s">
        <v>128</v>
      </c>
      <c r="N38" s="27">
        <v>5400000</v>
      </c>
      <c r="O38" s="44" t="s">
        <v>154</v>
      </c>
      <c r="P38" s="27">
        <f t="shared" si="4"/>
        <v>5940000</v>
      </c>
      <c r="Q38" s="44" t="s">
        <v>78</v>
      </c>
      <c r="R38" s="27">
        <f t="shared" si="5"/>
        <v>6534000</v>
      </c>
      <c r="S38" s="44" t="s">
        <v>155</v>
      </c>
      <c r="T38" s="27">
        <f t="shared" si="6"/>
        <v>7187400</v>
      </c>
      <c r="U38" s="102" t="s">
        <v>101</v>
      </c>
      <c r="V38" s="27">
        <f t="shared" si="7"/>
        <v>7906140</v>
      </c>
      <c r="W38" s="24" t="str">
        <f t="shared" si="2"/>
        <v>7 Item</v>
      </c>
      <c r="X38" s="27">
        <f t="shared" si="3"/>
        <v>32967540</v>
      </c>
      <c r="Y38" s="25" t="s">
        <v>102</v>
      </c>
      <c r="Z38" s="33" t="s">
        <v>139</v>
      </c>
      <c r="AA38" s="2"/>
      <c r="AB38" s="2"/>
    </row>
    <row r="39" spans="1:28" ht="30">
      <c r="A39" s="18"/>
      <c r="B39" s="7"/>
      <c r="C39" s="7"/>
      <c r="D39" s="7"/>
      <c r="E39" s="143"/>
      <c r="F39" s="143"/>
      <c r="G39" s="143"/>
      <c r="H39" s="143"/>
      <c r="I39" s="143"/>
      <c r="J39" s="14" t="s">
        <v>53</v>
      </c>
      <c r="K39" s="24">
        <v>0.75</v>
      </c>
      <c r="L39" s="39">
        <v>0.8</v>
      </c>
      <c r="M39" s="37"/>
      <c r="N39" s="27"/>
      <c r="O39" s="24">
        <v>0.85</v>
      </c>
      <c r="P39" s="27">
        <f t="shared" si="4"/>
        <v>0</v>
      </c>
      <c r="Q39" s="24">
        <v>0.9</v>
      </c>
      <c r="R39" s="27">
        <f t="shared" si="5"/>
        <v>0</v>
      </c>
      <c r="S39" s="24">
        <v>0.95</v>
      </c>
      <c r="T39" s="27">
        <f t="shared" si="6"/>
        <v>0</v>
      </c>
      <c r="U39" s="98">
        <v>1</v>
      </c>
      <c r="V39" s="27">
        <f t="shared" si="7"/>
        <v>0</v>
      </c>
      <c r="W39" s="24">
        <f t="shared" si="2"/>
        <v>1</v>
      </c>
      <c r="X39" s="27">
        <f t="shared" si="3"/>
        <v>0</v>
      </c>
      <c r="Y39" s="16"/>
      <c r="Z39" s="25"/>
      <c r="AA39" s="2"/>
      <c r="AB39" s="2"/>
    </row>
    <row r="40" spans="1:28" ht="47.25" customHeight="1">
      <c r="A40" s="18"/>
      <c r="B40" s="7"/>
      <c r="C40" s="7"/>
      <c r="D40" s="7"/>
      <c r="E40" s="142">
        <v>1</v>
      </c>
      <c r="F40" s="142">
        <v>20</v>
      </c>
      <c r="G40" s="142">
        <v>2</v>
      </c>
      <c r="H40" s="142">
        <v>22</v>
      </c>
      <c r="I40" s="140" t="s">
        <v>31</v>
      </c>
      <c r="J40" s="14" t="s">
        <v>59</v>
      </c>
      <c r="K40" s="25" t="s">
        <v>77</v>
      </c>
      <c r="L40" s="35">
        <v>1</v>
      </c>
      <c r="M40" s="36" t="s">
        <v>129</v>
      </c>
      <c r="N40" s="27">
        <v>4659000</v>
      </c>
      <c r="O40" s="25" t="s">
        <v>85</v>
      </c>
      <c r="P40" s="27">
        <f t="shared" si="4"/>
        <v>5124900</v>
      </c>
      <c r="Q40" s="25" t="s">
        <v>103</v>
      </c>
      <c r="R40" s="27">
        <f t="shared" si="5"/>
        <v>5637390</v>
      </c>
      <c r="S40" s="25" t="s">
        <v>80</v>
      </c>
      <c r="T40" s="27">
        <f t="shared" si="6"/>
        <v>6201129</v>
      </c>
      <c r="U40" s="102" t="s">
        <v>104</v>
      </c>
      <c r="V40" s="27">
        <f t="shared" si="7"/>
        <v>6821241.9000000004</v>
      </c>
      <c r="W40" s="24" t="str">
        <f t="shared" si="2"/>
        <v>5 Kegiatan</v>
      </c>
      <c r="X40" s="27">
        <f t="shared" si="3"/>
        <v>28443660.899999999</v>
      </c>
      <c r="Y40" s="25" t="s">
        <v>102</v>
      </c>
      <c r="Z40" s="33" t="s">
        <v>139</v>
      </c>
      <c r="AA40" s="2"/>
      <c r="AB40" s="2"/>
    </row>
    <row r="41" spans="1:28" ht="45.75" customHeight="1">
      <c r="A41" s="18"/>
      <c r="B41" s="7"/>
      <c r="C41" s="7"/>
      <c r="D41" s="7"/>
      <c r="E41" s="143"/>
      <c r="F41" s="143"/>
      <c r="G41" s="143"/>
      <c r="H41" s="143"/>
      <c r="I41" s="141"/>
      <c r="J41" s="14" t="s">
        <v>60</v>
      </c>
      <c r="K41" s="24">
        <v>0.75</v>
      </c>
      <c r="L41" s="39">
        <v>0.8</v>
      </c>
      <c r="M41" s="37"/>
      <c r="N41" s="27"/>
      <c r="O41" s="24">
        <v>0.85</v>
      </c>
      <c r="P41" s="27">
        <f t="shared" si="4"/>
        <v>0</v>
      </c>
      <c r="Q41" s="24">
        <v>0.9</v>
      </c>
      <c r="R41" s="27">
        <f t="shared" si="5"/>
        <v>0</v>
      </c>
      <c r="S41" s="24">
        <v>0.95</v>
      </c>
      <c r="T41" s="27">
        <f t="shared" si="6"/>
        <v>0</v>
      </c>
      <c r="U41" s="98">
        <v>1</v>
      </c>
      <c r="V41" s="27">
        <f t="shared" si="7"/>
        <v>0</v>
      </c>
      <c r="W41" s="24">
        <f t="shared" si="2"/>
        <v>1</v>
      </c>
      <c r="X41" s="27">
        <f t="shared" si="3"/>
        <v>0</v>
      </c>
      <c r="Y41" s="16"/>
      <c r="Z41" s="25"/>
      <c r="AA41" s="2"/>
      <c r="AB41" s="2"/>
    </row>
    <row r="42" spans="1:28" ht="45">
      <c r="A42" s="18"/>
      <c r="B42" s="7"/>
      <c r="C42" s="7"/>
      <c r="D42" s="7"/>
      <c r="E42" s="142">
        <v>1</v>
      </c>
      <c r="F42" s="142">
        <v>20</v>
      </c>
      <c r="G42" s="142">
        <v>2</v>
      </c>
      <c r="H42" s="142">
        <v>24</v>
      </c>
      <c r="I42" s="14" t="s">
        <v>32</v>
      </c>
      <c r="J42" s="14" t="s">
        <v>61</v>
      </c>
      <c r="K42" s="16" t="s">
        <v>73</v>
      </c>
      <c r="L42" s="35">
        <v>6</v>
      </c>
      <c r="M42" s="36" t="s">
        <v>122</v>
      </c>
      <c r="N42" s="27">
        <v>13562000</v>
      </c>
      <c r="O42" s="25" t="s">
        <v>89</v>
      </c>
      <c r="P42" s="27">
        <f t="shared" si="4"/>
        <v>14918200</v>
      </c>
      <c r="Q42" s="25" t="s">
        <v>99</v>
      </c>
      <c r="R42" s="27">
        <f t="shared" si="5"/>
        <v>16410020</v>
      </c>
      <c r="S42" s="25" t="s">
        <v>90</v>
      </c>
      <c r="T42" s="27">
        <f t="shared" si="6"/>
        <v>18051022</v>
      </c>
      <c r="U42" s="102" t="s">
        <v>91</v>
      </c>
      <c r="V42" s="27">
        <f t="shared" si="7"/>
        <v>19856124.199999999</v>
      </c>
      <c r="W42" s="24" t="str">
        <f t="shared" si="2"/>
        <v>10 unit</v>
      </c>
      <c r="X42" s="27">
        <f t="shared" si="3"/>
        <v>82797366.200000003</v>
      </c>
      <c r="Y42" s="25" t="s">
        <v>102</v>
      </c>
      <c r="Z42" s="33" t="s">
        <v>139</v>
      </c>
      <c r="AA42" s="2"/>
      <c r="AB42" s="2"/>
    </row>
    <row r="43" spans="1:28" ht="45">
      <c r="A43" s="18"/>
      <c r="B43" s="7"/>
      <c r="C43" s="7"/>
      <c r="D43" s="7"/>
      <c r="E43" s="143"/>
      <c r="F43" s="143"/>
      <c r="G43" s="143"/>
      <c r="H43" s="143"/>
      <c r="I43" s="14"/>
      <c r="J43" s="14" t="s">
        <v>62</v>
      </c>
      <c r="K43" s="24">
        <v>0.75</v>
      </c>
      <c r="L43" s="39">
        <v>0.8</v>
      </c>
      <c r="M43" s="37"/>
      <c r="N43" s="27"/>
      <c r="O43" s="24">
        <v>0.85</v>
      </c>
      <c r="P43" s="27">
        <f t="shared" si="4"/>
        <v>0</v>
      </c>
      <c r="Q43" s="24">
        <v>0.9</v>
      </c>
      <c r="R43" s="27">
        <f t="shared" si="5"/>
        <v>0</v>
      </c>
      <c r="S43" s="24">
        <v>0.95</v>
      </c>
      <c r="T43" s="27">
        <f t="shared" si="6"/>
        <v>0</v>
      </c>
      <c r="U43" s="98">
        <v>1</v>
      </c>
      <c r="V43" s="27">
        <f t="shared" si="7"/>
        <v>0</v>
      </c>
      <c r="W43" s="24">
        <f t="shared" si="2"/>
        <v>1</v>
      </c>
      <c r="X43" s="27">
        <f t="shared" si="3"/>
        <v>0</v>
      </c>
      <c r="Y43" s="16"/>
      <c r="Z43" s="25"/>
      <c r="AA43" s="2"/>
      <c r="AB43" s="2"/>
    </row>
    <row r="44" spans="1:28" ht="33" customHeight="1">
      <c r="A44" s="18"/>
      <c r="B44" s="7"/>
      <c r="C44" s="7"/>
      <c r="D44" s="7"/>
      <c r="E44" s="28">
        <v>1</v>
      </c>
      <c r="F44" s="25">
        <v>20</v>
      </c>
      <c r="G44" s="25">
        <v>3</v>
      </c>
      <c r="H44" s="25"/>
      <c r="I44" s="15" t="s">
        <v>81</v>
      </c>
      <c r="J44" s="73" t="s">
        <v>217</v>
      </c>
      <c r="K44" s="98">
        <v>0.75</v>
      </c>
      <c r="L44" s="99">
        <v>0.8</v>
      </c>
      <c r="M44" s="100"/>
      <c r="N44" s="101"/>
      <c r="O44" s="98">
        <v>0.85</v>
      </c>
      <c r="P44" s="101">
        <f t="shared" ref="P44" si="8">+N44*10%+N44</f>
        <v>0</v>
      </c>
      <c r="Q44" s="98">
        <v>0.9</v>
      </c>
      <c r="R44" s="101">
        <f t="shared" ref="R44" si="9">+P44*10%+P44</f>
        <v>0</v>
      </c>
      <c r="S44" s="98">
        <v>0.95</v>
      </c>
      <c r="T44" s="101">
        <f t="shared" ref="T44" si="10">+R44*10%+R44</f>
        <v>0</v>
      </c>
      <c r="U44" s="98">
        <v>1</v>
      </c>
      <c r="V44" s="27">
        <f t="shared" ref="V44" si="11">+T44*10%+T44</f>
        <v>0</v>
      </c>
      <c r="W44" s="24">
        <f t="shared" ref="W44" si="12">U44</f>
        <v>1</v>
      </c>
      <c r="X44" s="27">
        <f t="shared" si="3"/>
        <v>0</v>
      </c>
      <c r="Y44" s="16"/>
      <c r="Z44" s="25"/>
      <c r="AA44" s="2"/>
      <c r="AB44" s="2"/>
    </row>
    <row r="45" spans="1:28" ht="48.75" customHeight="1">
      <c r="A45" s="18"/>
      <c r="B45" s="7"/>
      <c r="C45" s="7"/>
      <c r="D45" s="7"/>
      <c r="E45" s="142">
        <v>1</v>
      </c>
      <c r="F45" s="142">
        <v>20</v>
      </c>
      <c r="G45" s="142">
        <v>3</v>
      </c>
      <c r="H45" s="142">
        <v>4</v>
      </c>
      <c r="I45" s="167" t="s">
        <v>157</v>
      </c>
      <c r="J45" s="14" t="s">
        <v>158</v>
      </c>
      <c r="K45" s="24">
        <v>0</v>
      </c>
      <c r="L45" s="40">
        <v>15</v>
      </c>
      <c r="M45" s="37" t="s">
        <v>159</v>
      </c>
      <c r="N45" s="27">
        <v>2784000</v>
      </c>
      <c r="O45" s="24">
        <v>0</v>
      </c>
      <c r="P45" s="27">
        <v>0</v>
      </c>
      <c r="Q45" s="24">
        <v>0</v>
      </c>
      <c r="R45" s="27">
        <f t="shared" si="5"/>
        <v>0</v>
      </c>
      <c r="S45" s="24">
        <v>0</v>
      </c>
      <c r="T45" s="27">
        <f t="shared" si="6"/>
        <v>0</v>
      </c>
      <c r="U45" s="98">
        <v>0</v>
      </c>
      <c r="V45" s="27">
        <f t="shared" si="7"/>
        <v>0</v>
      </c>
      <c r="W45" s="24">
        <f t="shared" si="2"/>
        <v>0</v>
      </c>
      <c r="X45" s="27">
        <f t="shared" si="3"/>
        <v>2784000</v>
      </c>
      <c r="Y45" s="25" t="s">
        <v>113</v>
      </c>
      <c r="Z45" s="33" t="s">
        <v>139</v>
      </c>
      <c r="AA45" s="2"/>
      <c r="AB45" s="2"/>
    </row>
    <row r="46" spans="1:28" ht="30.75" customHeight="1">
      <c r="A46" s="18"/>
      <c r="B46" s="7"/>
      <c r="C46" s="7"/>
      <c r="D46" s="7"/>
      <c r="E46" s="143"/>
      <c r="F46" s="143"/>
      <c r="G46" s="143"/>
      <c r="H46" s="143"/>
      <c r="I46" s="141"/>
      <c r="J46" s="14" t="s">
        <v>82</v>
      </c>
      <c r="K46" s="24">
        <v>0</v>
      </c>
      <c r="L46" s="39">
        <v>0.8</v>
      </c>
      <c r="M46" s="37"/>
      <c r="N46" s="27"/>
      <c r="O46" s="24">
        <v>0</v>
      </c>
      <c r="P46" s="27">
        <f t="shared" si="4"/>
        <v>0</v>
      </c>
      <c r="Q46" s="24">
        <v>0</v>
      </c>
      <c r="R46" s="27">
        <f t="shared" si="5"/>
        <v>0</v>
      </c>
      <c r="S46" s="24">
        <v>0</v>
      </c>
      <c r="T46" s="27">
        <f t="shared" si="6"/>
        <v>0</v>
      </c>
      <c r="U46" s="98">
        <v>0</v>
      </c>
      <c r="V46" s="27">
        <f t="shared" si="7"/>
        <v>0</v>
      </c>
      <c r="W46" s="24">
        <f t="shared" si="2"/>
        <v>0</v>
      </c>
      <c r="X46" s="27">
        <f t="shared" si="3"/>
        <v>0</v>
      </c>
      <c r="Y46" s="16"/>
      <c r="Z46" s="25"/>
      <c r="AA46" s="2"/>
      <c r="AB46" s="2"/>
    </row>
    <row r="47" spans="1:28" ht="30.75" customHeight="1">
      <c r="A47" s="18"/>
      <c r="B47" s="7"/>
      <c r="C47" s="7"/>
      <c r="D47" s="7"/>
      <c r="E47" s="90">
        <v>1</v>
      </c>
      <c r="F47" s="90">
        <v>20</v>
      </c>
      <c r="G47" s="90" t="s">
        <v>186</v>
      </c>
      <c r="H47" s="90" t="s">
        <v>187</v>
      </c>
      <c r="I47" s="91" t="s">
        <v>188</v>
      </c>
      <c r="J47" s="91" t="s">
        <v>208</v>
      </c>
      <c r="K47" s="24">
        <v>0</v>
      </c>
      <c r="L47" s="40">
        <v>0</v>
      </c>
      <c r="M47" s="37" t="s">
        <v>159</v>
      </c>
      <c r="N47" s="27">
        <v>0</v>
      </c>
      <c r="O47" s="24" t="s">
        <v>211</v>
      </c>
      <c r="P47" s="27">
        <v>4500000</v>
      </c>
      <c r="Q47" s="24" t="s">
        <v>160</v>
      </c>
      <c r="R47" s="27">
        <f t="shared" ref="R47:R48" si="13">+P47*10%+P47</f>
        <v>4950000</v>
      </c>
      <c r="S47" s="24" t="s">
        <v>161</v>
      </c>
      <c r="T47" s="27">
        <f t="shared" ref="T47:T48" si="14">+R47*10%+R47</f>
        <v>5445000</v>
      </c>
      <c r="U47" s="98" t="s">
        <v>162</v>
      </c>
      <c r="V47" s="27">
        <f t="shared" ref="V47:V48" si="15">+T47*10%+T47</f>
        <v>5989500</v>
      </c>
      <c r="W47" s="24" t="str">
        <f t="shared" ref="W47:W48" si="16">U47</f>
        <v>19 Stell</v>
      </c>
      <c r="X47" s="27">
        <f t="shared" ref="X47:X48" si="17">N47+P47+R47+T47+V47</f>
        <v>20884500</v>
      </c>
      <c r="Y47" s="89" t="s">
        <v>113</v>
      </c>
      <c r="Z47" s="89" t="s">
        <v>139</v>
      </c>
      <c r="AA47" s="2"/>
      <c r="AB47" s="2"/>
    </row>
    <row r="48" spans="1:28" ht="30.75" customHeight="1">
      <c r="A48" s="18"/>
      <c r="B48" s="7"/>
      <c r="C48" s="7"/>
      <c r="D48" s="7"/>
      <c r="E48" s="90"/>
      <c r="F48" s="90"/>
      <c r="G48" s="90"/>
      <c r="H48" s="90"/>
      <c r="I48" s="91"/>
      <c r="J48" s="91" t="s">
        <v>209</v>
      </c>
      <c r="K48" s="24">
        <v>0</v>
      </c>
      <c r="L48" s="39">
        <v>0</v>
      </c>
      <c r="M48" s="37"/>
      <c r="N48" s="27"/>
      <c r="O48" s="24">
        <v>0.85</v>
      </c>
      <c r="P48" s="27">
        <f t="shared" ref="P48" si="18">+N48*10%+N48</f>
        <v>0</v>
      </c>
      <c r="Q48" s="24">
        <v>0.9</v>
      </c>
      <c r="R48" s="27">
        <f t="shared" si="13"/>
        <v>0</v>
      </c>
      <c r="S48" s="24">
        <v>0.95</v>
      </c>
      <c r="T48" s="27">
        <f t="shared" si="14"/>
        <v>0</v>
      </c>
      <c r="U48" s="98">
        <v>1</v>
      </c>
      <c r="V48" s="27">
        <f t="shared" si="15"/>
        <v>0</v>
      </c>
      <c r="W48" s="24">
        <f t="shared" si="16"/>
        <v>1</v>
      </c>
      <c r="X48" s="27">
        <f t="shared" si="17"/>
        <v>0</v>
      </c>
      <c r="Y48" s="89"/>
      <c r="Z48" s="89"/>
      <c r="AA48" s="2"/>
      <c r="AB48" s="2"/>
    </row>
    <row r="49" spans="1:28" ht="30.75" customHeight="1">
      <c r="A49" s="18"/>
      <c r="B49" s="7"/>
      <c r="C49" s="7"/>
      <c r="D49" s="7"/>
      <c r="E49" s="90">
        <v>1</v>
      </c>
      <c r="F49" s="90">
        <v>20</v>
      </c>
      <c r="G49" s="90" t="s">
        <v>186</v>
      </c>
      <c r="H49" s="90" t="s">
        <v>189</v>
      </c>
      <c r="I49" s="91" t="s">
        <v>88</v>
      </c>
      <c r="J49" s="91" t="s">
        <v>210</v>
      </c>
      <c r="K49" s="24">
        <v>0</v>
      </c>
      <c r="L49" s="40">
        <v>0</v>
      </c>
      <c r="M49" s="37" t="s">
        <v>159</v>
      </c>
      <c r="N49" s="27">
        <v>0</v>
      </c>
      <c r="O49" s="24" t="s">
        <v>211</v>
      </c>
      <c r="P49" s="27">
        <v>4500000</v>
      </c>
      <c r="Q49" s="24" t="s">
        <v>160</v>
      </c>
      <c r="R49" s="27">
        <f t="shared" ref="R49:R50" si="19">+P49*10%+P49</f>
        <v>4950000</v>
      </c>
      <c r="S49" s="24" t="s">
        <v>161</v>
      </c>
      <c r="T49" s="27">
        <f t="shared" ref="T49:T50" si="20">+R49*10%+R49</f>
        <v>5445000</v>
      </c>
      <c r="U49" s="98" t="s">
        <v>162</v>
      </c>
      <c r="V49" s="27">
        <f t="shared" ref="V49:V50" si="21">+T49*10%+T49</f>
        <v>5989500</v>
      </c>
      <c r="W49" s="24" t="str">
        <f t="shared" ref="W49:W50" si="22">U49</f>
        <v>19 Stell</v>
      </c>
      <c r="X49" s="27">
        <f t="shared" ref="X49:X50" si="23">N49+P49+R49+T49+V49</f>
        <v>20884500</v>
      </c>
      <c r="Y49" s="89" t="s">
        <v>113</v>
      </c>
      <c r="Z49" s="89" t="s">
        <v>139</v>
      </c>
      <c r="AA49" s="2"/>
      <c r="AB49" s="2"/>
    </row>
    <row r="50" spans="1:28" ht="30.75" customHeight="1">
      <c r="A50" s="18"/>
      <c r="B50" s="7"/>
      <c r="C50" s="7"/>
      <c r="D50" s="7"/>
      <c r="E50" s="92"/>
      <c r="F50" s="90"/>
      <c r="G50" s="90"/>
      <c r="H50" s="90"/>
      <c r="I50" s="91"/>
      <c r="J50" s="91" t="s">
        <v>209</v>
      </c>
      <c r="K50" s="24">
        <v>0</v>
      </c>
      <c r="L50" s="39">
        <v>0</v>
      </c>
      <c r="M50" s="37"/>
      <c r="N50" s="27"/>
      <c r="O50" s="24">
        <v>0.85</v>
      </c>
      <c r="P50" s="27">
        <f t="shared" ref="P50" si="24">+N50*10%+N50</f>
        <v>0</v>
      </c>
      <c r="Q50" s="24">
        <v>0.9</v>
      </c>
      <c r="R50" s="27">
        <f t="shared" si="19"/>
        <v>0</v>
      </c>
      <c r="S50" s="24">
        <v>0.95</v>
      </c>
      <c r="T50" s="27">
        <f t="shared" si="20"/>
        <v>0</v>
      </c>
      <c r="U50" s="98">
        <v>1</v>
      </c>
      <c r="V50" s="27">
        <f t="shared" si="21"/>
        <v>0</v>
      </c>
      <c r="W50" s="24">
        <f t="shared" si="22"/>
        <v>1</v>
      </c>
      <c r="X50" s="27">
        <f t="shared" si="23"/>
        <v>0</v>
      </c>
      <c r="Y50" s="89"/>
      <c r="Z50" s="89"/>
      <c r="AA50" s="2"/>
      <c r="AB50" s="2"/>
    </row>
    <row r="51" spans="1:28" ht="42.75">
      <c r="A51" s="18"/>
      <c r="B51" s="7"/>
      <c r="C51" s="7"/>
      <c r="D51" s="7"/>
      <c r="E51" s="28">
        <v>1</v>
      </c>
      <c r="F51" s="25">
        <v>20</v>
      </c>
      <c r="G51" s="25">
        <v>6</v>
      </c>
      <c r="H51" s="25"/>
      <c r="I51" s="13" t="s">
        <v>33</v>
      </c>
      <c r="J51" s="76" t="s">
        <v>219</v>
      </c>
      <c r="K51" s="98">
        <v>0.75</v>
      </c>
      <c r="L51" s="99">
        <v>0.8</v>
      </c>
      <c r="M51" s="100"/>
      <c r="N51" s="101"/>
      <c r="O51" s="98">
        <v>0.85</v>
      </c>
      <c r="P51" s="101">
        <f t="shared" ref="P51:P55" si="25">+N51*10%+N51</f>
        <v>0</v>
      </c>
      <c r="Q51" s="98">
        <v>0.9</v>
      </c>
      <c r="R51" s="101">
        <f t="shared" ref="R51:R55" si="26">+P51*10%+P51</f>
        <v>0</v>
      </c>
      <c r="S51" s="98">
        <v>0.95</v>
      </c>
      <c r="T51" s="101">
        <f t="shared" ref="T51:T55" si="27">+R51*10%+R51</f>
        <v>0</v>
      </c>
      <c r="U51" s="98">
        <v>1</v>
      </c>
      <c r="V51" s="27">
        <f t="shared" ref="V51:V55" si="28">+T51*10%+T51</f>
        <v>0</v>
      </c>
      <c r="W51" s="24">
        <f t="shared" ref="W51:W55" si="29">U51</f>
        <v>1</v>
      </c>
      <c r="X51" s="27">
        <f t="shared" si="3"/>
        <v>0</v>
      </c>
      <c r="Y51" s="16"/>
      <c r="Z51" s="25"/>
      <c r="AA51" s="1"/>
      <c r="AB51" s="1"/>
    </row>
    <row r="52" spans="1:28" ht="45">
      <c r="A52" s="18"/>
      <c r="B52" s="7"/>
      <c r="C52" s="7"/>
      <c r="D52" s="7"/>
      <c r="E52" s="142">
        <v>1</v>
      </c>
      <c r="F52" s="142">
        <v>20</v>
      </c>
      <c r="G52" s="142">
        <v>6</v>
      </c>
      <c r="H52" s="142">
        <v>1</v>
      </c>
      <c r="I52" s="140" t="s">
        <v>163</v>
      </c>
      <c r="J52" s="5" t="s">
        <v>190</v>
      </c>
      <c r="K52" s="44">
        <v>0</v>
      </c>
      <c r="L52" s="35">
        <v>6</v>
      </c>
      <c r="M52" s="36" t="s">
        <v>130</v>
      </c>
      <c r="N52" s="27">
        <v>1508000</v>
      </c>
      <c r="O52" s="89" t="s">
        <v>206</v>
      </c>
      <c r="P52" s="61">
        <v>6000000</v>
      </c>
      <c r="Q52" s="89" t="s">
        <v>206</v>
      </c>
      <c r="R52" s="27">
        <f>+P52*10%+P52</f>
        <v>6600000</v>
      </c>
      <c r="S52" s="89" t="s">
        <v>206</v>
      </c>
      <c r="T52" s="27">
        <f t="shared" si="27"/>
        <v>7260000</v>
      </c>
      <c r="U52" s="102" t="s">
        <v>206</v>
      </c>
      <c r="V52" s="27">
        <f t="shared" si="28"/>
        <v>7986000</v>
      </c>
      <c r="W52" s="24" t="str">
        <f t="shared" si="29"/>
        <v>6 Dokumen</v>
      </c>
      <c r="X52" s="27">
        <f t="shared" ref="X52:X55" si="30">N52+P52+R52+T52+V52</f>
        <v>29354000</v>
      </c>
      <c r="Y52" s="44" t="s">
        <v>114</v>
      </c>
      <c r="Z52" s="44" t="s">
        <v>139</v>
      </c>
      <c r="AA52" s="1"/>
      <c r="AB52" s="1"/>
    </row>
    <row r="53" spans="1:28" ht="45">
      <c r="A53" s="18"/>
      <c r="B53" s="7"/>
      <c r="C53" s="7"/>
      <c r="D53" s="7"/>
      <c r="E53" s="143"/>
      <c r="F53" s="143"/>
      <c r="G53" s="143"/>
      <c r="H53" s="143"/>
      <c r="I53" s="141"/>
      <c r="J53" s="5" t="s">
        <v>164</v>
      </c>
      <c r="K53" s="24">
        <v>0</v>
      </c>
      <c r="L53" s="39">
        <v>0.8</v>
      </c>
      <c r="M53" s="37"/>
      <c r="N53" s="27"/>
      <c r="O53" s="24">
        <v>0.85</v>
      </c>
      <c r="P53" s="27">
        <f t="shared" si="25"/>
        <v>0</v>
      </c>
      <c r="Q53" s="24">
        <v>0.9</v>
      </c>
      <c r="R53" s="27">
        <f t="shared" si="26"/>
        <v>0</v>
      </c>
      <c r="S53" s="24">
        <v>0.95</v>
      </c>
      <c r="T53" s="27">
        <f t="shared" si="27"/>
        <v>0</v>
      </c>
      <c r="U53" s="98">
        <v>1</v>
      </c>
      <c r="V53" s="27">
        <f t="shared" si="28"/>
        <v>0</v>
      </c>
      <c r="W53" s="24">
        <f t="shared" si="29"/>
        <v>1</v>
      </c>
      <c r="X53" s="27">
        <f t="shared" si="30"/>
        <v>0</v>
      </c>
      <c r="Y53" s="44"/>
      <c r="Z53" s="44"/>
      <c r="AA53" s="1"/>
      <c r="AB53" s="1"/>
    </row>
    <row r="54" spans="1:28" ht="30">
      <c r="A54" s="18"/>
      <c r="B54" s="7"/>
      <c r="C54" s="7"/>
      <c r="D54" s="7"/>
      <c r="E54" s="142">
        <v>1</v>
      </c>
      <c r="F54" s="142">
        <v>20</v>
      </c>
      <c r="G54" s="142">
        <v>6</v>
      </c>
      <c r="H54" s="142">
        <v>4</v>
      </c>
      <c r="I54" s="140" t="s">
        <v>166</v>
      </c>
      <c r="J54" s="5" t="s">
        <v>167</v>
      </c>
      <c r="K54" s="44">
        <v>0</v>
      </c>
      <c r="L54" s="35">
        <v>1</v>
      </c>
      <c r="M54" s="36" t="s">
        <v>130</v>
      </c>
      <c r="N54" s="61">
        <v>780000</v>
      </c>
      <c r="O54" s="44" t="s">
        <v>169</v>
      </c>
      <c r="P54" s="27">
        <v>2000000</v>
      </c>
      <c r="Q54" s="44" t="s">
        <v>169</v>
      </c>
      <c r="R54" s="27">
        <f t="shared" si="26"/>
        <v>2200000</v>
      </c>
      <c r="S54" s="44" t="s">
        <v>169</v>
      </c>
      <c r="T54" s="27">
        <f t="shared" si="27"/>
        <v>2420000</v>
      </c>
      <c r="U54" s="102" t="s">
        <v>169</v>
      </c>
      <c r="V54" s="27">
        <f t="shared" si="28"/>
        <v>2662000</v>
      </c>
      <c r="W54" s="24" t="str">
        <f t="shared" si="29"/>
        <v>1 Dokumen</v>
      </c>
      <c r="X54" s="27">
        <f t="shared" si="30"/>
        <v>10062000</v>
      </c>
      <c r="Y54" s="44" t="s">
        <v>114</v>
      </c>
      <c r="Z54" s="44" t="s">
        <v>139</v>
      </c>
      <c r="AA54" s="1"/>
      <c r="AB54" s="1"/>
    </row>
    <row r="55" spans="1:28" ht="43.5" customHeight="1">
      <c r="A55" s="18"/>
      <c r="B55" s="7"/>
      <c r="C55" s="7"/>
      <c r="D55" s="7"/>
      <c r="E55" s="143"/>
      <c r="F55" s="143"/>
      <c r="G55" s="143"/>
      <c r="H55" s="143"/>
      <c r="I55" s="141"/>
      <c r="J55" s="5" t="s">
        <v>168</v>
      </c>
      <c r="K55" s="24">
        <v>0</v>
      </c>
      <c r="L55" s="39">
        <v>0.8</v>
      </c>
      <c r="M55" s="37"/>
      <c r="N55" s="27"/>
      <c r="O55" s="24">
        <v>0.85</v>
      </c>
      <c r="P55" s="27">
        <f t="shared" si="25"/>
        <v>0</v>
      </c>
      <c r="Q55" s="24">
        <v>0.9</v>
      </c>
      <c r="R55" s="27">
        <f t="shared" si="26"/>
        <v>0</v>
      </c>
      <c r="S55" s="24">
        <v>0.95</v>
      </c>
      <c r="T55" s="27">
        <f t="shared" si="27"/>
        <v>0</v>
      </c>
      <c r="U55" s="98">
        <v>1</v>
      </c>
      <c r="V55" s="27">
        <f t="shared" si="28"/>
        <v>0</v>
      </c>
      <c r="W55" s="24">
        <f t="shared" si="29"/>
        <v>1</v>
      </c>
      <c r="X55" s="27">
        <f t="shared" si="30"/>
        <v>0</v>
      </c>
      <c r="Y55" s="44"/>
      <c r="Z55" s="44"/>
      <c r="AA55" s="1"/>
      <c r="AB55" s="1"/>
    </row>
    <row r="56" spans="1:28" ht="45">
      <c r="A56" s="18"/>
      <c r="B56" s="7"/>
      <c r="C56" s="7"/>
      <c r="D56" s="7"/>
      <c r="E56" s="142">
        <v>1</v>
      </c>
      <c r="F56" s="142">
        <v>20</v>
      </c>
      <c r="G56" s="142">
        <v>6</v>
      </c>
      <c r="H56" s="142">
        <v>6</v>
      </c>
      <c r="I56" s="140" t="s">
        <v>35</v>
      </c>
      <c r="J56" s="5" t="s">
        <v>63</v>
      </c>
      <c r="K56" s="16" t="s">
        <v>83</v>
      </c>
      <c r="L56" s="35">
        <v>5</v>
      </c>
      <c r="M56" s="36" t="s">
        <v>130</v>
      </c>
      <c r="N56" s="61">
        <v>1734975</v>
      </c>
      <c r="O56" s="25">
        <v>0</v>
      </c>
      <c r="P56" s="27">
        <v>0</v>
      </c>
      <c r="Q56" s="25">
        <v>0</v>
      </c>
      <c r="R56" s="27">
        <f t="shared" si="5"/>
        <v>0</v>
      </c>
      <c r="S56" s="25">
        <v>0</v>
      </c>
      <c r="T56" s="27">
        <f t="shared" si="6"/>
        <v>0</v>
      </c>
      <c r="U56" s="102">
        <v>0</v>
      </c>
      <c r="V56" s="27">
        <f t="shared" si="7"/>
        <v>0</v>
      </c>
      <c r="W56" s="24">
        <f t="shared" si="2"/>
        <v>0</v>
      </c>
      <c r="X56" s="27">
        <f t="shared" si="3"/>
        <v>1734975</v>
      </c>
      <c r="Y56" s="25" t="s">
        <v>114</v>
      </c>
      <c r="Z56" s="33" t="s">
        <v>139</v>
      </c>
      <c r="AA56" s="1"/>
      <c r="AB56" s="1"/>
    </row>
    <row r="57" spans="1:28" ht="60">
      <c r="A57" s="18"/>
      <c r="B57" s="7"/>
      <c r="C57" s="7"/>
      <c r="D57" s="7"/>
      <c r="E57" s="143"/>
      <c r="F57" s="143"/>
      <c r="G57" s="143"/>
      <c r="H57" s="143"/>
      <c r="I57" s="141"/>
      <c r="J57" s="5" t="s">
        <v>64</v>
      </c>
      <c r="K57" s="24">
        <v>0.75</v>
      </c>
      <c r="L57" s="39">
        <v>0.8</v>
      </c>
      <c r="M57" s="37"/>
      <c r="N57" s="27"/>
      <c r="O57" s="24">
        <v>0</v>
      </c>
      <c r="P57" s="27">
        <f t="shared" si="4"/>
        <v>0</v>
      </c>
      <c r="Q57" s="24">
        <v>0</v>
      </c>
      <c r="R57" s="27">
        <f t="shared" si="5"/>
        <v>0</v>
      </c>
      <c r="S57" s="24">
        <v>0</v>
      </c>
      <c r="T57" s="27">
        <f t="shared" si="6"/>
        <v>0</v>
      </c>
      <c r="U57" s="98">
        <v>0</v>
      </c>
      <c r="V57" s="27">
        <f t="shared" si="7"/>
        <v>0</v>
      </c>
      <c r="W57" s="24">
        <f t="shared" si="2"/>
        <v>0</v>
      </c>
      <c r="X57" s="27">
        <f t="shared" si="3"/>
        <v>0</v>
      </c>
      <c r="Y57" s="16"/>
      <c r="Z57" s="25"/>
      <c r="AA57" s="1"/>
      <c r="AB57" s="1"/>
    </row>
    <row r="58" spans="1:28" ht="51.75" customHeight="1">
      <c r="A58" s="18"/>
      <c r="B58" s="7"/>
      <c r="C58" s="7"/>
      <c r="D58" s="7"/>
      <c r="E58" s="142">
        <v>1</v>
      </c>
      <c r="F58" s="142">
        <v>20</v>
      </c>
      <c r="G58" s="142">
        <v>6</v>
      </c>
      <c r="H58" s="142">
        <v>8</v>
      </c>
      <c r="I58" s="140" t="s">
        <v>36</v>
      </c>
      <c r="J58" s="5" t="s">
        <v>65</v>
      </c>
      <c r="K58" s="16" t="s">
        <v>84</v>
      </c>
      <c r="L58" s="35">
        <v>7</v>
      </c>
      <c r="M58" s="36" t="s">
        <v>130</v>
      </c>
      <c r="N58" s="61">
        <v>3734700</v>
      </c>
      <c r="O58" s="25" t="s">
        <v>84</v>
      </c>
      <c r="P58" s="27">
        <f t="shared" si="4"/>
        <v>4108170</v>
      </c>
      <c r="Q58" s="25" t="s">
        <v>84</v>
      </c>
      <c r="R58" s="27">
        <f t="shared" si="5"/>
        <v>4518987</v>
      </c>
      <c r="S58" s="25" t="s">
        <v>84</v>
      </c>
      <c r="T58" s="27">
        <f t="shared" si="6"/>
        <v>4970885.7</v>
      </c>
      <c r="U58" s="102" t="s">
        <v>84</v>
      </c>
      <c r="V58" s="27">
        <f t="shared" si="7"/>
        <v>5467974.2700000005</v>
      </c>
      <c r="W58" s="24" t="str">
        <f t="shared" si="2"/>
        <v>7 Dokumen</v>
      </c>
      <c r="X58" s="27">
        <f t="shared" si="3"/>
        <v>22800716.969999999</v>
      </c>
      <c r="Y58" s="25" t="s">
        <v>114</v>
      </c>
      <c r="Z58" s="33" t="s">
        <v>139</v>
      </c>
      <c r="AA58" s="1"/>
      <c r="AB58" s="1"/>
    </row>
    <row r="59" spans="1:28" ht="60">
      <c r="A59" s="18"/>
      <c r="B59" s="7"/>
      <c r="C59" s="7"/>
      <c r="D59" s="7"/>
      <c r="E59" s="143"/>
      <c r="F59" s="143"/>
      <c r="G59" s="143"/>
      <c r="H59" s="143"/>
      <c r="I59" s="141"/>
      <c r="J59" s="5" t="s">
        <v>66</v>
      </c>
      <c r="K59" s="24">
        <v>0.75</v>
      </c>
      <c r="L59" s="39">
        <v>0.8</v>
      </c>
      <c r="M59" s="37"/>
      <c r="N59" s="27"/>
      <c r="O59" s="24">
        <v>0.85</v>
      </c>
      <c r="P59" s="27">
        <f t="shared" si="4"/>
        <v>0</v>
      </c>
      <c r="Q59" s="24">
        <v>0.9</v>
      </c>
      <c r="R59" s="27">
        <f t="shared" si="5"/>
        <v>0</v>
      </c>
      <c r="S59" s="24">
        <v>0.95</v>
      </c>
      <c r="T59" s="27">
        <f t="shared" si="6"/>
        <v>0</v>
      </c>
      <c r="U59" s="98">
        <v>1</v>
      </c>
      <c r="V59" s="27">
        <f t="shared" si="7"/>
        <v>0</v>
      </c>
      <c r="W59" s="24">
        <f t="shared" si="2"/>
        <v>1</v>
      </c>
      <c r="X59" s="27">
        <f t="shared" si="3"/>
        <v>0</v>
      </c>
      <c r="Y59" s="16"/>
      <c r="Z59" s="25"/>
      <c r="AA59" s="1"/>
      <c r="AB59" s="1"/>
    </row>
    <row r="60" spans="1:28" ht="45">
      <c r="A60" s="18"/>
      <c r="B60" s="7"/>
      <c r="C60" s="7"/>
      <c r="D60" s="7"/>
      <c r="E60" s="142">
        <v>1</v>
      </c>
      <c r="F60" s="142">
        <v>20</v>
      </c>
      <c r="G60" s="142">
        <v>6</v>
      </c>
      <c r="H60" s="142">
        <v>7</v>
      </c>
      <c r="I60" s="140" t="s">
        <v>34</v>
      </c>
      <c r="J60" s="5" t="s">
        <v>134</v>
      </c>
      <c r="K60" s="24" t="s">
        <v>83</v>
      </c>
      <c r="L60" s="35">
        <v>1</v>
      </c>
      <c r="M60" s="36" t="s">
        <v>130</v>
      </c>
      <c r="N60" s="61">
        <v>1468000</v>
      </c>
      <c r="O60" s="24" t="s">
        <v>169</v>
      </c>
      <c r="P60" s="27">
        <v>2000000</v>
      </c>
      <c r="Q60" s="24" t="s">
        <v>169</v>
      </c>
      <c r="R60" s="27">
        <f t="shared" si="5"/>
        <v>2200000</v>
      </c>
      <c r="S60" s="24" t="s">
        <v>169</v>
      </c>
      <c r="T60" s="27">
        <f t="shared" si="6"/>
        <v>2420000</v>
      </c>
      <c r="U60" s="98" t="s">
        <v>169</v>
      </c>
      <c r="V60" s="27">
        <f t="shared" si="7"/>
        <v>2662000</v>
      </c>
      <c r="W60" s="24" t="str">
        <f t="shared" si="2"/>
        <v>1 Dokumen</v>
      </c>
      <c r="X60" s="27">
        <f t="shared" si="3"/>
        <v>10750000</v>
      </c>
      <c r="Y60" s="25" t="s">
        <v>114</v>
      </c>
      <c r="Z60" s="33" t="s">
        <v>139</v>
      </c>
      <c r="AA60" s="1"/>
      <c r="AB60" s="1"/>
    </row>
    <row r="61" spans="1:28" ht="45">
      <c r="A61" s="18"/>
      <c r="B61" s="7"/>
      <c r="C61" s="7"/>
      <c r="D61" s="7"/>
      <c r="E61" s="143"/>
      <c r="F61" s="143"/>
      <c r="G61" s="143"/>
      <c r="H61" s="143"/>
      <c r="I61" s="141"/>
      <c r="J61" s="5" t="s">
        <v>67</v>
      </c>
      <c r="K61" s="24">
        <v>0.75</v>
      </c>
      <c r="L61" s="39">
        <v>0.8</v>
      </c>
      <c r="M61" s="37"/>
      <c r="N61" s="27"/>
      <c r="O61" s="24">
        <v>0.85</v>
      </c>
      <c r="P61" s="27">
        <f t="shared" ref="P61" si="31">+N61*10%+N61</f>
        <v>0</v>
      </c>
      <c r="Q61" s="24">
        <v>0.9</v>
      </c>
      <c r="R61" s="27">
        <f t="shared" ref="R61" si="32">+P61*10%+P61</f>
        <v>0</v>
      </c>
      <c r="S61" s="24">
        <v>0.95</v>
      </c>
      <c r="T61" s="27">
        <f t="shared" ref="T61" si="33">+R61*10%+R61</f>
        <v>0</v>
      </c>
      <c r="U61" s="98">
        <v>1</v>
      </c>
      <c r="V61" s="27">
        <f t="shared" ref="V61" si="34">+T61*10%+T61</f>
        <v>0</v>
      </c>
      <c r="W61" s="24">
        <f t="shared" ref="W61" si="35">U61</f>
        <v>1</v>
      </c>
      <c r="X61" s="27">
        <f t="shared" si="3"/>
        <v>0</v>
      </c>
      <c r="Y61" s="16"/>
      <c r="Z61" s="25"/>
      <c r="AA61" s="1"/>
      <c r="AB61" s="1"/>
    </row>
    <row r="62" spans="1:28">
      <c r="A62" s="18"/>
      <c r="B62" s="7"/>
      <c r="C62" s="7"/>
      <c r="D62" s="7"/>
      <c r="E62" s="51"/>
      <c r="F62" s="48"/>
      <c r="G62" s="48"/>
      <c r="H62" s="48"/>
      <c r="I62" s="53"/>
      <c r="J62" s="5"/>
      <c r="K62" s="24"/>
      <c r="L62" s="39"/>
      <c r="M62" s="37"/>
      <c r="N62" s="27"/>
      <c r="O62" s="24"/>
      <c r="P62" s="27"/>
      <c r="Q62" s="24"/>
      <c r="R62" s="27"/>
      <c r="S62" s="24"/>
      <c r="T62" s="27"/>
      <c r="U62" s="98"/>
      <c r="V62" s="27"/>
      <c r="W62" s="24"/>
      <c r="X62" s="27"/>
      <c r="Y62" s="52"/>
      <c r="Z62" s="52"/>
      <c r="AA62" s="1"/>
      <c r="AB62" s="1"/>
    </row>
    <row r="63" spans="1:28" ht="60">
      <c r="A63" s="18"/>
      <c r="B63" s="7"/>
      <c r="C63" s="7"/>
      <c r="D63" s="7"/>
      <c r="E63" s="51">
        <v>1</v>
      </c>
      <c r="F63" s="48">
        <v>22</v>
      </c>
      <c r="G63" s="48">
        <v>28</v>
      </c>
      <c r="H63" s="48"/>
      <c r="I63" s="95" t="s">
        <v>220</v>
      </c>
      <c r="J63" s="108" t="s">
        <v>221</v>
      </c>
      <c r="K63" s="109">
        <f>6/16</f>
        <v>0.375</v>
      </c>
      <c r="L63" s="110">
        <f>8/15</f>
        <v>0.53333333333333333</v>
      </c>
      <c r="M63" s="111"/>
      <c r="N63" s="112"/>
      <c r="O63" s="133">
        <f>10/15</f>
        <v>0.66666666666666663</v>
      </c>
      <c r="P63" s="113"/>
      <c r="Q63" s="109">
        <f>12/15</f>
        <v>0.8</v>
      </c>
      <c r="R63" s="112"/>
      <c r="S63" s="109">
        <f>13/15</f>
        <v>0.8666666666666667</v>
      </c>
      <c r="T63" s="112"/>
      <c r="U63" s="109">
        <f>15/15</f>
        <v>1</v>
      </c>
      <c r="V63" s="27"/>
      <c r="W63" s="24">
        <f>U63</f>
        <v>1</v>
      </c>
      <c r="X63" s="27"/>
      <c r="Y63" s="52"/>
      <c r="Z63" s="52"/>
      <c r="AA63" s="1"/>
      <c r="AB63" s="1"/>
    </row>
    <row r="64" spans="1:28" ht="30">
      <c r="A64" s="18"/>
      <c r="B64" s="7"/>
      <c r="C64" s="7"/>
      <c r="D64" s="7"/>
      <c r="E64" s="50">
        <v>1</v>
      </c>
      <c r="F64" s="47">
        <v>22</v>
      </c>
      <c r="G64" s="47">
        <v>28</v>
      </c>
      <c r="H64" s="47">
        <v>9</v>
      </c>
      <c r="I64" s="144" t="s">
        <v>176</v>
      </c>
      <c r="J64" s="66" t="s">
        <v>68</v>
      </c>
      <c r="K64" s="58" t="s">
        <v>105</v>
      </c>
      <c r="L64" s="59">
        <v>2</v>
      </c>
      <c r="M64" s="60" t="s">
        <v>131</v>
      </c>
      <c r="N64" s="61">
        <v>9798000</v>
      </c>
      <c r="O64" s="58" t="s">
        <v>105</v>
      </c>
      <c r="P64" s="61">
        <f t="shared" ref="P64:P65" si="36">+N64*10%+N64</f>
        <v>10777800</v>
      </c>
      <c r="Q64" s="58" t="s">
        <v>105</v>
      </c>
      <c r="R64" s="61">
        <f t="shared" ref="R64:R65" si="37">+P64*10%+P64</f>
        <v>11855580</v>
      </c>
      <c r="S64" s="58" t="s">
        <v>105</v>
      </c>
      <c r="T64" s="61">
        <f t="shared" ref="T64:T65" si="38">+R64*10%+R64</f>
        <v>13041138</v>
      </c>
      <c r="U64" s="102" t="s">
        <v>105</v>
      </c>
      <c r="V64" s="61">
        <f t="shared" ref="V64:V65" si="39">+T64*10%+T64</f>
        <v>14345251.800000001</v>
      </c>
      <c r="W64" s="62" t="str">
        <f t="shared" ref="W64:W65" si="40">U64</f>
        <v>2 Kali</v>
      </c>
      <c r="X64" s="61">
        <f t="shared" ref="X64:X65" si="41">N64+P64+R64+T64+V64</f>
        <v>59817769.799999997</v>
      </c>
      <c r="Y64" s="146" t="s">
        <v>116</v>
      </c>
      <c r="Z64" s="58" t="s">
        <v>139</v>
      </c>
      <c r="AA64" s="1"/>
      <c r="AB64" s="1"/>
    </row>
    <row r="65" spans="1:29" ht="45">
      <c r="A65" s="18"/>
      <c r="B65" s="7"/>
      <c r="C65" s="7"/>
      <c r="D65" s="7"/>
      <c r="E65" s="50"/>
      <c r="F65" s="47"/>
      <c r="G65" s="47"/>
      <c r="H65" s="47"/>
      <c r="I65" s="145"/>
      <c r="J65" s="66" t="s">
        <v>177</v>
      </c>
      <c r="K65" s="62">
        <v>0.75</v>
      </c>
      <c r="L65" s="64">
        <v>0.8</v>
      </c>
      <c r="M65" s="65"/>
      <c r="N65" s="61"/>
      <c r="O65" s="62">
        <v>0.85</v>
      </c>
      <c r="P65" s="61">
        <f t="shared" si="36"/>
        <v>0</v>
      </c>
      <c r="Q65" s="62">
        <v>0.9</v>
      </c>
      <c r="R65" s="61">
        <f t="shared" si="37"/>
        <v>0</v>
      </c>
      <c r="S65" s="62">
        <v>0.95</v>
      </c>
      <c r="T65" s="61">
        <f t="shared" si="38"/>
        <v>0</v>
      </c>
      <c r="U65" s="98">
        <v>1</v>
      </c>
      <c r="V65" s="61">
        <f t="shared" si="39"/>
        <v>0</v>
      </c>
      <c r="W65" s="62">
        <f t="shared" si="40"/>
        <v>1</v>
      </c>
      <c r="X65" s="61">
        <f t="shared" si="41"/>
        <v>0</v>
      </c>
      <c r="Y65" s="147"/>
      <c r="Z65" s="58"/>
      <c r="AA65" s="1"/>
      <c r="AB65" s="1"/>
    </row>
    <row r="66" spans="1:29" ht="30">
      <c r="A66" s="18"/>
      <c r="B66" s="7"/>
      <c r="C66" s="7"/>
      <c r="D66" s="7"/>
      <c r="E66" s="142">
        <v>1</v>
      </c>
      <c r="F66" s="142">
        <v>22</v>
      </c>
      <c r="G66" s="142">
        <v>28</v>
      </c>
      <c r="H66" s="142">
        <v>11</v>
      </c>
      <c r="I66" s="140" t="s">
        <v>170</v>
      </c>
      <c r="J66" s="5" t="s">
        <v>171</v>
      </c>
      <c r="K66" s="52">
        <v>0</v>
      </c>
      <c r="L66" s="35">
        <v>4</v>
      </c>
      <c r="M66" s="36" t="s">
        <v>130</v>
      </c>
      <c r="N66" s="27">
        <v>9810000</v>
      </c>
      <c r="O66" s="52" t="s">
        <v>165</v>
      </c>
      <c r="P66" s="27">
        <f t="shared" ref="P66:P67" si="42">+N66*10%+N66</f>
        <v>10791000</v>
      </c>
      <c r="Q66" s="52" t="s">
        <v>165</v>
      </c>
      <c r="R66" s="27">
        <f t="shared" ref="R66:R67" si="43">+P66*10%+P66</f>
        <v>11870100</v>
      </c>
      <c r="S66" s="52" t="s">
        <v>165</v>
      </c>
      <c r="T66" s="27">
        <f t="shared" ref="T66:T67" si="44">+R66*10%+R66</f>
        <v>13057110</v>
      </c>
      <c r="U66" s="102" t="s">
        <v>165</v>
      </c>
      <c r="V66" s="27">
        <f t="shared" ref="V66:V67" si="45">+T66*10%+T66</f>
        <v>14362821</v>
      </c>
      <c r="W66" s="24" t="str">
        <f t="shared" ref="W66:W67" si="46">U66</f>
        <v>4 Dokumen</v>
      </c>
      <c r="X66" s="27">
        <f t="shared" ref="X66:X73" si="47">N66+P66+R66+T66+V66</f>
        <v>59891031</v>
      </c>
      <c r="Y66" s="52" t="s">
        <v>114</v>
      </c>
      <c r="Z66" s="52" t="s">
        <v>139</v>
      </c>
      <c r="AA66" s="1"/>
      <c r="AB66" s="1"/>
    </row>
    <row r="67" spans="1:29" ht="30">
      <c r="A67" s="18"/>
      <c r="B67" s="7"/>
      <c r="C67" s="7"/>
      <c r="D67" s="7"/>
      <c r="E67" s="143"/>
      <c r="F67" s="143"/>
      <c r="G67" s="143"/>
      <c r="H67" s="143"/>
      <c r="I67" s="141"/>
      <c r="J67" s="5" t="s">
        <v>172</v>
      </c>
      <c r="K67" s="24">
        <v>0</v>
      </c>
      <c r="L67" s="39">
        <v>0.8</v>
      </c>
      <c r="M67" s="37"/>
      <c r="N67" s="27"/>
      <c r="O67" s="24">
        <v>0.85</v>
      </c>
      <c r="P67" s="27">
        <f t="shared" si="42"/>
        <v>0</v>
      </c>
      <c r="Q67" s="24">
        <v>0.9</v>
      </c>
      <c r="R67" s="27">
        <f t="shared" si="43"/>
        <v>0</v>
      </c>
      <c r="S67" s="24">
        <v>0.95</v>
      </c>
      <c r="T67" s="27">
        <f t="shared" si="44"/>
        <v>0</v>
      </c>
      <c r="U67" s="98">
        <v>1</v>
      </c>
      <c r="V67" s="27">
        <f t="shared" si="45"/>
        <v>0</v>
      </c>
      <c r="W67" s="24">
        <f t="shared" si="46"/>
        <v>1</v>
      </c>
      <c r="X67" s="27">
        <f t="shared" si="47"/>
        <v>0</v>
      </c>
      <c r="Y67" s="52"/>
      <c r="Z67" s="52"/>
      <c r="AA67" s="1"/>
      <c r="AB67" s="1"/>
    </row>
    <row r="68" spans="1:29" ht="60">
      <c r="A68" s="54">
        <v>2</v>
      </c>
      <c r="B68" s="66" t="s">
        <v>135</v>
      </c>
      <c r="C68" s="66" t="s">
        <v>17</v>
      </c>
      <c r="D68" s="72" t="s">
        <v>207</v>
      </c>
      <c r="E68" s="45">
        <v>1</v>
      </c>
      <c r="F68" s="52">
        <v>22</v>
      </c>
      <c r="G68" s="52">
        <v>15</v>
      </c>
      <c r="H68" s="52"/>
      <c r="I68" s="29" t="s">
        <v>37</v>
      </c>
      <c r="J68" s="114" t="s">
        <v>222</v>
      </c>
      <c r="K68" s="109">
        <f>0/220050</f>
        <v>0</v>
      </c>
      <c r="L68" s="134">
        <f>21/220050</f>
        <v>9.5432856169052488E-5</v>
      </c>
      <c r="M68" s="111"/>
      <c r="N68" s="112"/>
      <c r="O68" s="135">
        <f>50/220050</f>
        <v>2.2722108611679165E-4</v>
      </c>
      <c r="P68" s="112"/>
      <c r="Q68" s="135">
        <f>100/220050</f>
        <v>4.544421722335833E-4</v>
      </c>
      <c r="R68" s="112"/>
      <c r="S68" s="135">
        <f>150/220050</f>
        <v>6.8166325835037494E-4</v>
      </c>
      <c r="T68" s="112"/>
      <c r="U68" s="135">
        <f>250/220050</f>
        <v>1.1361054305839581E-3</v>
      </c>
      <c r="V68" s="27"/>
      <c r="W68" s="136">
        <f>U68</f>
        <v>1.1361054305839581E-3</v>
      </c>
      <c r="X68" s="27">
        <f t="shared" si="47"/>
        <v>0</v>
      </c>
      <c r="Y68" s="52"/>
      <c r="Z68" s="52"/>
      <c r="AA68" s="1"/>
      <c r="AB68" s="1"/>
    </row>
    <row r="69" spans="1:29" ht="45">
      <c r="A69" s="54"/>
      <c r="B69" s="66"/>
      <c r="C69" s="66"/>
      <c r="D69" s="72"/>
      <c r="E69" s="142">
        <v>1</v>
      </c>
      <c r="F69" s="142">
        <v>22</v>
      </c>
      <c r="G69" s="142">
        <v>15</v>
      </c>
      <c r="H69" s="142">
        <v>18</v>
      </c>
      <c r="I69" s="140" t="s">
        <v>173</v>
      </c>
      <c r="J69" s="5" t="s">
        <v>174</v>
      </c>
      <c r="K69" s="52">
        <v>0</v>
      </c>
      <c r="L69" s="35">
        <v>2</v>
      </c>
      <c r="M69" s="36" t="s">
        <v>129</v>
      </c>
      <c r="N69" s="27">
        <v>52000000</v>
      </c>
      <c r="O69" s="52" t="s">
        <v>85</v>
      </c>
      <c r="P69" s="27">
        <f t="shared" ref="P69:P70" si="48">+N69*10%+N69</f>
        <v>57200000</v>
      </c>
      <c r="Q69" s="52" t="s">
        <v>85</v>
      </c>
      <c r="R69" s="27">
        <f t="shared" ref="R69:V72" si="49">+P69*10%+P69</f>
        <v>62920000</v>
      </c>
      <c r="S69" s="52" t="s">
        <v>103</v>
      </c>
      <c r="T69" s="27">
        <f t="shared" ref="T69:T70" si="50">+R69*10%+R69</f>
        <v>69212000</v>
      </c>
      <c r="U69" s="102" t="s">
        <v>80</v>
      </c>
      <c r="V69" s="27">
        <f t="shared" ref="V69:V70" si="51">+T69*10%+T69</f>
        <v>76133200</v>
      </c>
      <c r="W69" s="24" t="str">
        <f t="shared" ref="W69:W70" si="52">U69</f>
        <v>4 Kegiatan</v>
      </c>
      <c r="X69" s="27">
        <f t="shared" si="47"/>
        <v>317465200</v>
      </c>
      <c r="Y69" s="52" t="s">
        <v>115</v>
      </c>
      <c r="Z69" s="52" t="s">
        <v>139</v>
      </c>
      <c r="AA69" s="1"/>
      <c r="AB69" s="1"/>
    </row>
    <row r="70" spans="1:29" ht="45">
      <c r="A70" s="54"/>
      <c r="B70" s="66"/>
      <c r="C70" s="66"/>
      <c r="D70" s="72"/>
      <c r="E70" s="143"/>
      <c r="F70" s="143"/>
      <c r="G70" s="143"/>
      <c r="H70" s="143"/>
      <c r="I70" s="141"/>
      <c r="J70" s="5" t="s">
        <v>175</v>
      </c>
      <c r="K70" s="24">
        <v>0</v>
      </c>
      <c r="L70" s="39">
        <v>0.8</v>
      </c>
      <c r="M70" s="37"/>
      <c r="N70" s="27"/>
      <c r="O70" s="24">
        <v>0.85</v>
      </c>
      <c r="P70" s="27">
        <f t="shared" si="48"/>
        <v>0</v>
      </c>
      <c r="Q70" s="24">
        <v>0.9</v>
      </c>
      <c r="R70" s="27">
        <f t="shared" si="49"/>
        <v>0</v>
      </c>
      <c r="S70" s="24">
        <v>0.95</v>
      </c>
      <c r="T70" s="27">
        <f t="shared" si="50"/>
        <v>0</v>
      </c>
      <c r="U70" s="98">
        <v>1</v>
      </c>
      <c r="V70" s="27">
        <f t="shared" si="51"/>
        <v>0</v>
      </c>
      <c r="W70" s="24">
        <f t="shared" si="52"/>
        <v>1</v>
      </c>
      <c r="X70" s="27">
        <f t="shared" si="47"/>
        <v>0</v>
      </c>
      <c r="Y70" s="52"/>
      <c r="Z70" s="52"/>
      <c r="AA70" s="1"/>
      <c r="AB70" s="1"/>
      <c r="AC70">
        <v>220050</v>
      </c>
    </row>
    <row r="71" spans="1:29" ht="28.5">
      <c r="A71" s="54"/>
      <c r="B71" s="66"/>
      <c r="C71" s="66"/>
      <c r="D71" s="72"/>
      <c r="E71" s="45">
        <v>1</v>
      </c>
      <c r="F71" s="52">
        <v>22</v>
      </c>
      <c r="G71" s="52">
        <v>29</v>
      </c>
      <c r="H71" s="47"/>
      <c r="I71" s="29" t="s">
        <v>179</v>
      </c>
      <c r="J71" s="114" t="s">
        <v>223</v>
      </c>
      <c r="K71" s="109">
        <v>0.5</v>
      </c>
      <c r="L71" s="110">
        <v>0.6</v>
      </c>
      <c r="M71" s="117"/>
      <c r="N71" s="112"/>
      <c r="O71" s="109">
        <v>0.7</v>
      </c>
      <c r="P71" s="112"/>
      <c r="Q71" s="109">
        <v>0.8</v>
      </c>
      <c r="R71" s="112"/>
      <c r="S71" s="109">
        <v>0.9</v>
      </c>
      <c r="T71" s="112"/>
      <c r="U71" s="109">
        <v>1</v>
      </c>
      <c r="V71" s="27"/>
      <c r="W71" s="24">
        <f>U71</f>
        <v>1</v>
      </c>
      <c r="X71" s="27">
        <f t="shared" si="47"/>
        <v>0</v>
      </c>
      <c r="Y71" s="52"/>
      <c r="Z71" s="52"/>
      <c r="AA71" s="1"/>
      <c r="AB71" s="1"/>
    </row>
    <row r="72" spans="1:29" ht="45">
      <c r="A72" s="54"/>
      <c r="B72" s="66"/>
      <c r="C72" s="66"/>
      <c r="D72" s="72"/>
      <c r="E72" s="45">
        <v>1</v>
      </c>
      <c r="F72" s="52">
        <v>22</v>
      </c>
      <c r="G72" s="52">
        <v>29</v>
      </c>
      <c r="H72" s="89">
        <v>1</v>
      </c>
      <c r="I72" s="82" t="s">
        <v>194</v>
      </c>
      <c r="J72" s="5" t="s">
        <v>138</v>
      </c>
      <c r="K72" s="52">
        <v>0</v>
      </c>
      <c r="L72" s="35">
        <v>0</v>
      </c>
      <c r="M72" s="36">
        <v>0</v>
      </c>
      <c r="N72" s="27"/>
      <c r="O72" s="52" t="s">
        <v>86</v>
      </c>
      <c r="P72" s="52">
        <v>3000000</v>
      </c>
      <c r="Q72" s="52" t="s">
        <v>86</v>
      </c>
      <c r="R72" s="27">
        <f t="shared" si="49"/>
        <v>3300000</v>
      </c>
      <c r="S72" s="52" t="s">
        <v>86</v>
      </c>
      <c r="T72" s="27">
        <f t="shared" si="49"/>
        <v>3630000</v>
      </c>
      <c r="U72" s="102" t="s">
        <v>86</v>
      </c>
      <c r="V72" s="27">
        <f t="shared" si="49"/>
        <v>3993000</v>
      </c>
      <c r="W72" s="24" t="str">
        <f t="shared" ref="W72:W73" si="53">U72</f>
        <v>1 kegiatan</v>
      </c>
      <c r="X72" s="27">
        <f t="shared" si="47"/>
        <v>13923000</v>
      </c>
      <c r="Y72" s="52" t="s">
        <v>113</v>
      </c>
      <c r="Z72" s="52" t="s">
        <v>139</v>
      </c>
      <c r="AA72" s="1"/>
      <c r="AB72" s="1"/>
    </row>
    <row r="73" spans="1:29" ht="45">
      <c r="A73" s="54"/>
      <c r="B73" s="66"/>
      <c r="C73" s="66"/>
      <c r="D73" s="72"/>
      <c r="E73" s="49"/>
      <c r="F73" s="46"/>
      <c r="G73" s="46"/>
      <c r="H73" s="47"/>
      <c r="I73" s="81"/>
      <c r="J73" s="5" t="s">
        <v>137</v>
      </c>
      <c r="K73" s="52">
        <v>0</v>
      </c>
      <c r="L73" s="35">
        <v>0</v>
      </c>
      <c r="M73" s="36">
        <v>0</v>
      </c>
      <c r="N73" s="27"/>
      <c r="O73" s="52" t="s">
        <v>108</v>
      </c>
      <c r="P73" s="27">
        <f t="shared" ref="P73" si="54">+N73*10%+N73</f>
        <v>0</v>
      </c>
      <c r="Q73" s="52" t="s">
        <v>109</v>
      </c>
      <c r="R73" s="27">
        <f t="shared" ref="R73" si="55">+P73*10%+P73</f>
        <v>0</v>
      </c>
      <c r="S73" s="52" t="s">
        <v>110</v>
      </c>
      <c r="T73" s="27">
        <f t="shared" ref="T73" si="56">+R73*10%+R73</f>
        <v>0</v>
      </c>
      <c r="U73" s="102" t="s">
        <v>111</v>
      </c>
      <c r="V73" s="27">
        <f t="shared" ref="V73" si="57">+T73*10%+T73</f>
        <v>0</v>
      </c>
      <c r="W73" s="24" t="str">
        <f t="shared" si="53"/>
        <v>9 orang</v>
      </c>
      <c r="X73" s="27">
        <f t="shared" si="47"/>
        <v>0</v>
      </c>
      <c r="Y73" s="52"/>
      <c r="Z73" s="52"/>
      <c r="AA73" s="1"/>
      <c r="AB73" s="1"/>
    </row>
    <row r="74" spans="1:29" ht="45">
      <c r="A74" s="54"/>
      <c r="B74" s="66"/>
      <c r="C74" s="66"/>
      <c r="D74" s="72"/>
      <c r="E74" s="142">
        <v>1</v>
      </c>
      <c r="F74" s="142">
        <v>22</v>
      </c>
      <c r="G74" s="142">
        <v>29</v>
      </c>
      <c r="H74" s="142">
        <v>5</v>
      </c>
      <c r="I74" s="148" t="s">
        <v>180</v>
      </c>
      <c r="J74" s="76" t="s">
        <v>181</v>
      </c>
      <c r="K74" s="52" t="s">
        <v>86</v>
      </c>
      <c r="L74" s="35">
        <v>1</v>
      </c>
      <c r="M74" s="36" t="s">
        <v>129</v>
      </c>
      <c r="N74" s="27">
        <v>48000000</v>
      </c>
      <c r="O74" s="52" t="s">
        <v>86</v>
      </c>
      <c r="P74" s="61">
        <f t="shared" ref="P74:P77" si="58">+N74*10%+N74</f>
        <v>52800000</v>
      </c>
      <c r="Q74" s="52" t="s">
        <v>86</v>
      </c>
      <c r="R74" s="61">
        <f t="shared" ref="R74:R77" si="59">+P74*10%+P74</f>
        <v>58080000</v>
      </c>
      <c r="S74" s="52" t="s">
        <v>86</v>
      </c>
      <c r="T74" s="61">
        <f t="shared" ref="T74:T77" si="60">+R74*10%+R74</f>
        <v>63888000</v>
      </c>
      <c r="U74" s="102" t="s">
        <v>86</v>
      </c>
      <c r="V74" s="61">
        <f t="shared" ref="V74:V77" si="61">+T74*10%+T74</f>
        <v>70276800</v>
      </c>
      <c r="W74" s="24" t="str">
        <f t="shared" ref="W74:W77" si="62">U74</f>
        <v>1 kegiatan</v>
      </c>
      <c r="X74" s="27">
        <f>N74+P74+R74+T74+V74</f>
        <v>293044800</v>
      </c>
      <c r="Y74" s="52" t="s">
        <v>113</v>
      </c>
      <c r="Z74" s="52" t="s">
        <v>139</v>
      </c>
      <c r="AA74" s="1"/>
      <c r="AB74" s="1"/>
    </row>
    <row r="75" spans="1:29" ht="45">
      <c r="A75" s="54"/>
      <c r="B75" s="66"/>
      <c r="C75" s="66"/>
      <c r="D75" s="72"/>
      <c r="E75" s="143"/>
      <c r="F75" s="143"/>
      <c r="G75" s="143"/>
      <c r="H75" s="143"/>
      <c r="I75" s="149"/>
      <c r="J75" s="5" t="s">
        <v>182</v>
      </c>
      <c r="K75" s="52" t="s">
        <v>183</v>
      </c>
      <c r="L75" s="35">
        <v>11</v>
      </c>
      <c r="M75" s="36" t="s">
        <v>184</v>
      </c>
      <c r="N75" s="27"/>
      <c r="O75" s="52" t="s">
        <v>183</v>
      </c>
      <c r="P75" s="27">
        <f t="shared" si="58"/>
        <v>0</v>
      </c>
      <c r="Q75" s="52" t="s">
        <v>183</v>
      </c>
      <c r="R75" s="27">
        <f t="shared" si="59"/>
        <v>0</v>
      </c>
      <c r="S75" s="52" t="s">
        <v>183</v>
      </c>
      <c r="T75" s="27">
        <f t="shared" si="60"/>
        <v>0</v>
      </c>
      <c r="U75" s="102" t="s">
        <v>183</v>
      </c>
      <c r="V75" s="27">
        <f t="shared" si="61"/>
        <v>0</v>
      </c>
      <c r="W75" s="24" t="str">
        <f t="shared" si="62"/>
        <v>11 RW</v>
      </c>
      <c r="X75" s="27">
        <f t="shared" ref="X75:X77" si="63">N75+P75+R75+T75+V75</f>
        <v>0</v>
      </c>
      <c r="Y75" s="52"/>
      <c r="Z75" s="52"/>
      <c r="AA75" s="1"/>
      <c r="AB75" s="1"/>
    </row>
    <row r="76" spans="1:29" ht="45">
      <c r="A76" s="54"/>
      <c r="B76" s="66"/>
      <c r="C76" s="66"/>
      <c r="D76" s="72"/>
      <c r="E76" s="51"/>
      <c r="F76" s="48"/>
      <c r="G76" s="48"/>
      <c r="H76" s="48"/>
      <c r="I76" s="53"/>
      <c r="J76" s="76" t="s">
        <v>216</v>
      </c>
      <c r="K76" s="58" t="s">
        <v>85</v>
      </c>
      <c r="L76" s="59">
        <v>2</v>
      </c>
      <c r="M76" s="60" t="s">
        <v>129</v>
      </c>
      <c r="N76" s="61">
        <v>22547000</v>
      </c>
      <c r="O76" s="58" t="s">
        <v>85</v>
      </c>
      <c r="P76" s="61">
        <f t="shared" si="58"/>
        <v>24801700</v>
      </c>
      <c r="Q76" s="58" t="s">
        <v>85</v>
      </c>
      <c r="R76" s="61">
        <f t="shared" si="59"/>
        <v>27281870</v>
      </c>
      <c r="S76" s="58" t="s">
        <v>85</v>
      </c>
      <c r="T76" s="61">
        <f t="shared" si="60"/>
        <v>30010057</v>
      </c>
      <c r="U76" s="102" t="s">
        <v>85</v>
      </c>
      <c r="V76" s="61">
        <f t="shared" si="61"/>
        <v>33011062.699999999</v>
      </c>
      <c r="W76" s="62" t="str">
        <f t="shared" si="62"/>
        <v>2 Kegiatan</v>
      </c>
      <c r="X76" s="61">
        <f t="shared" si="63"/>
        <v>137651689.69999999</v>
      </c>
      <c r="Y76" s="58" t="s">
        <v>115</v>
      </c>
      <c r="Z76" s="58" t="s">
        <v>139</v>
      </c>
      <c r="AA76" s="1"/>
      <c r="AB76" s="1"/>
    </row>
    <row r="77" spans="1:29" ht="45">
      <c r="A77" s="54"/>
      <c r="B77" s="66"/>
      <c r="C77" s="66"/>
      <c r="D77" s="72"/>
      <c r="E77" s="51"/>
      <c r="F77" s="48"/>
      <c r="G77" s="48"/>
      <c r="H77" s="48"/>
      <c r="I77" s="53"/>
      <c r="J77" s="66" t="s">
        <v>69</v>
      </c>
      <c r="K77" s="62">
        <v>0.75</v>
      </c>
      <c r="L77" s="64">
        <v>0.8</v>
      </c>
      <c r="M77" s="65"/>
      <c r="N77" s="61"/>
      <c r="O77" s="62">
        <v>0.85</v>
      </c>
      <c r="P77" s="61">
        <f t="shared" si="58"/>
        <v>0</v>
      </c>
      <c r="Q77" s="62">
        <v>0.9</v>
      </c>
      <c r="R77" s="61">
        <f t="shared" si="59"/>
        <v>0</v>
      </c>
      <c r="S77" s="62">
        <v>0.95</v>
      </c>
      <c r="T77" s="61">
        <f t="shared" si="60"/>
        <v>0</v>
      </c>
      <c r="U77" s="98">
        <v>1</v>
      </c>
      <c r="V77" s="61">
        <f t="shared" si="61"/>
        <v>0</v>
      </c>
      <c r="W77" s="62">
        <f t="shared" si="62"/>
        <v>1</v>
      </c>
      <c r="X77" s="61">
        <f t="shared" si="63"/>
        <v>0</v>
      </c>
      <c r="Y77" s="58"/>
      <c r="Z77" s="58"/>
      <c r="AA77" s="1"/>
      <c r="AB77" s="1"/>
    </row>
    <row r="78" spans="1:29">
      <c r="A78" s="54"/>
      <c r="B78" s="66"/>
      <c r="C78" s="66"/>
      <c r="D78" s="72"/>
      <c r="E78" s="51"/>
      <c r="F78" s="48"/>
      <c r="G78" s="48"/>
      <c r="H78" s="48"/>
      <c r="I78" s="53"/>
      <c r="J78" s="5"/>
      <c r="K78" s="24"/>
      <c r="L78" s="39"/>
      <c r="M78" s="37"/>
      <c r="N78" s="27"/>
      <c r="O78" s="24"/>
      <c r="P78" s="27"/>
      <c r="Q78" s="24"/>
      <c r="R78" s="27"/>
      <c r="S78" s="24"/>
      <c r="T78" s="27"/>
      <c r="U78" s="98"/>
      <c r="V78" s="27"/>
      <c r="W78" s="24"/>
      <c r="X78" s="27"/>
      <c r="Y78" s="52"/>
      <c r="Z78" s="52"/>
      <c r="AA78" s="1"/>
      <c r="AB78" s="1"/>
    </row>
    <row r="79" spans="1:29" ht="36">
      <c r="A79" s="54">
        <v>3</v>
      </c>
      <c r="B79" s="77" t="s">
        <v>191</v>
      </c>
      <c r="C79" s="77" t="s">
        <v>192</v>
      </c>
      <c r="D79" s="78" t="s">
        <v>193</v>
      </c>
      <c r="E79" s="67">
        <v>1</v>
      </c>
      <c r="F79" s="58">
        <v>20</v>
      </c>
      <c r="G79" s="58">
        <v>41</v>
      </c>
      <c r="H79" s="58"/>
      <c r="I79" s="70" t="s">
        <v>178</v>
      </c>
      <c r="J79" s="118" t="s">
        <v>224</v>
      </c>
      <c r="K79" s="137">
        <v>3</v>
      </c>
      <c r="L79" s="116">
        <v>2</v>
      </c>
      <c r="M79" s="117"/>
      <c r="N79" s="112"/>
      <c r="O79" s="115">
        <v>2</v>
      </c>
      <c r="P79" s="112">
        <f t="shared" ref="P79:P80" si="64">+N79*10%+N79</f>
        <v>0</v>
      </c>
      <c r="Q79" s="115">
        <v>1</v>
      </c>
      <c r="R79" s="112">
        <f t="shared" ref="R79:R80" si="65">+P79*10%+P79</f>
        <v>0</v>
      </c>
      <c r="S79" s="115">
        <v>1</v>
      </c>
      <c r="T79" s="112">
        <f t="shared" ref="T79:T80" si="66">+R79*10%+R79</f>
        <v>0</v>
      </c>
      <c r="U79" s="115">
        <v>1</v>
      </c>
      <c r="V79" s="61">
        <f t="shared" ref="V79:V80" si="67">+T79*10%+T79</f>
        <v>0</v>
      </c>
      <c r="W79" s="62">
        <f t="shared" ref="W79:W81" si="68">U79</f>
        <v>1</v>
      </c>
      <c r="X79" s="61">
        <f t="shared" ref="X79:X81" si="69">N79+P79+R79+T79+V79</f>
        <v>0</v>
      </c>
      <c r="Y79" s="58"/>
      <c r="Z79" s="58"/>
      <c r="AA79" s="1"/>
      <c r="AB79" s="1"/>
    </row>
    <row r="80" spans="1:29" s="32" customFormat="1" ht="59.25" customHeight="1">
      <c r="A80" s="54"/>
      <c r="B80" s="66"/>
      <c r="C80" s="66"/>
      <c r="D80" s="72"/>
      <c r="E80" s="79">
        <v>1</v>
      </c>
      <c r="F80" s="79">
        <v>20</v>
      </c>
      <c r="G80" s="79">
        <v>41</v>
      </c>
      <c r="H80" s="79">
        <v>7</v>
      </c>
      <c r="I80" s="80" t="s">
        <v>136</v>
      </c>
      <c r="J80" s="66" t="s">
        <v>70</v>
      </c>
      <c r="K80" s="58" t="s">
        <v>86</v>
      </c>
      <c r="L80" s="59">
        <v>1</v>
      </c>
      <c r="M80" s="60" t="s">
        <v>129</v>
      </c>
      <c r="N80" s="61">
        <v>3268000</v>
      </c>
      <c r="O80" s="58" t="s">
        <v>86</v>
      </c>
      <c r="P80" s="61">
        <f t="shared" si="64"/>
        <v>3594800</v>
      </c>
      <c r="Q80" s="58" t="s">
        <v>86</v>
      </c>
      <c r="R80" s="61">
        <f t="shared" si="65"/>
        <v>3954280</v>
      </c>
      <c r="S80" s="58" t="s">
        <v>86</v>
      </c>
      <c r="T80" s="61">
        <f t="shared" si="66"/>
        <v>4349708</v>
      </c>
      <c r="U80" s="102" t="s">
        <v>86</v>
      </c>
      <c r="V80" s="61">
        <f t="shared" si="67"/>
        <v>4784678.8</v>
      </c>
      <c r="W80" s="62" t="str">
        <f t="shared" si="68"/>
        <v>1 kegiatan</v>
      </c>
      <c r="X80" s="61">
        <f t="shared" si="69"/>
        <v>19951466.800000001</v>
      </c>
      <c r="Y80" s="58" t="s">
        <v>115</v>
      </c>
      <c r="Z80" s="58" t="s">
        <v>139</v>
      </c>
      <c r="AA80" s="68"/>
      <c r="AB80" s="68"/>
    </row>
    <row r="81" spans="1:28" s="32" customFormat="1" ht="59.25" customHeight="1">
      <c r="A81" s="54"/>
      <c r="B81" s="66"/>
      <c r="C81" s="66"/>
      <c r="D81" s="66"/>
      <c r="E81" s="56"/>
      <c r="F81" s="56"/>
      <c r="G81" s="56"/>
      <c r="H81" s="56"/>
      <c r="I81" s="69"/>
      <c r="J81" s="5" t="s">
        <v>71</v>
      </c>
      <c r="K81" s="24" t="s">
        <v>87</v>
      </c>
      <c r="L81" s="93">
        <v>6</v>
      </c>
      <c r="M81" s="94" t="s">
        <v>132</v>
      </c>
      <c r="N81" s="27"/>
      <c r="O81" s="24" t="s">
        <v>106</v>
      </c>
      <c r="P81" s="24"/>
      <c r="Q81" s="24" t="s">
        <v>107</v>
      </c>
      <c r="R81" s="24"/>
      <c r="S81" s="24" t="s">
        <v>107</v>
      </c>
      <c r="T81" s="24"/>
      <c r="U81" s="98" t="s">
        <v>107</v>
      </c>
      <c r="V81" s="24"/>
      <c r="W81" s="24" t="str">
        <f t="shared" si="68"/>
        <v>10 nomor perlombaan</v>
      </c>
      <c r="X81" s="27">
        <f t="shared" si="69"/>
        <v>0</v>
      </c>
      <c r="Y81" s="52"/>
      <c r="Z81" s="52"/>
      <c r="AA81" s="68"/>
      <c r="AB81" s="68"/>
    </row>
    <row r="82" spans="1:28" ht="75" customHeight="1">
      <c r="A82" s="85">
        <v>4</v>
      </c>
      <c r="B82" s="86" t="s">
        <v>195</v>
      </c>
      <c r="C82" s="86" t="s">
        <v>196</v>
      </c>
      <c r="D82" s="139" t="s">
        <v>225</v>
      </c>
      <c r="E82" s="83" t="s">
        <v>197</v>
      </c>
      <c r="F82" s="83" t="s">
        <v>198</v>
      </c>
      <c r="G82" s="83" t="s">
        <v>199</v>
      </c>
      <c r="H82" s="83"/>
      <c r="I82" s="73" t="s">
        <v>200</v>
      </c>
      <c r="J82" s="118" t="s">
        <v>225</v>
      </c>
      <c r="K82" s="119"/>
      <c r="L82" s="120"/>
      <c r="M82" s="121"/>
      <c r="N82" s="122"/>
      <c r="O82" s="124" t="s">
        <v>227</v>
      </c>
      <c r="P82" s="123"/>
      <c r="Q82" s="124" t="s">
        <v>230</v>
      </c>
      <c r="R82" s="123"/>
      <c r="S82" s="124" t="s">
        <v>232</v>
      </c>
      <c r="T82" s="123"/>
      <c r="U82" s="124" t="s">
        <v>226</v>
      </c>
      <c r="V82" s="87"/>
      <c r="W82" s="138">
        <f>W79</f>
        <v>1</v>
      </c>
      <c r="X82" s="87"/>
      <c r="Y82" s="87"/>
      <c r="Z82" s="88"/>
    </row>
    <row r="83" spans="1:28" ht="45">
      <c r="A83" s="85"/>
      <c r="B83" s="87"/>
      <c r="C83" s="87"/>
      <c r="D83" s="87"/>
      <c r="E83" s="74" t="s">
        <v>197</v>
      </c>
      <c r="F83" s="74" t="s">
        <v>198</v>
      </c>
      <c r="G83" s="74" t="s">
        <v>199</v>
      </c>
      <c r="H83" s="84" t="s">
        <v>201</v>
      </c>
      <c r="I83" s="125" t="s">
        <v>202</v>
      </c>
      <c r="J83" s="126" t="s">
        <v>214</v>
      </c>
      <c r="K83" s="127"/>
      <c r="L83" s="128"/>
      <c r="M83" s="129"/>
      <c r="N83" s="130">
        <v>0</v>
      </c>
      <c r="O83" s="127" t="s">
        <v>86</v>
      </c>
      <c r="P83" s="130">
        <v>4000000</v>
      </c>
      <c r="Q83" s="127" t="s">
        <v>86</v>
      </c>
      <c r="R83" s="130">
        <f t="shared" ref="R83" si="70">+P83*10%+P83</f>
        <v>4400000</v>
      </c>
      <c r="S83" s="127" t="s">
        <v>86</v>
      </c>
      <c r="T83" s="130">
        <f t="shared" ref="T83" si="71">+R83*10%+R83</f>
        <v>4840000</v>
      </c>
      <c r="U83" s="102" t="s">
        <v>86</v>
      </c>
      <c r="V83" s="61">
        <f t="shared" ref="V83" si="72">+T83*10%+T83</f>
        <v>5324000</v>
      </c>
      <c r="W83" s="62" t="str">
        <f t="shared" ref="W83:W86" si="73">U83</f>
        <v>1 kegiatan</v>
      </c>
      <c r="X83" s="61">
        <f t="shared" ref="X83:X86" si="74">N83+P83+R83+T83+V83</f>
        <v>18564000</v>
      </c>
      <c r="Y83" s="58" t="s">
        <v>115</v>
      </c>
      <c r="Z83" s="58" t="s">
        <v>139</v>
      </c>
    </row>
    <row r="84" spans="1:28" ht="30">
      <c r="A84" s="85"/>
      <c r="B84" s="87"/>
      <c r="C84" s="87"/>
      <c r="D84" s="87"/>
      <c r="E84" s="74"/>
      <c r="F84" s="74"/>
      <c r="G84" s="74"/>
      <c r="H84" s="84"/>
      <c r="I84" s="75"/>
      <c r="J84" s="5" t="s">
        <v>212</v>
      </c>
      <c r="K84" s="24"/>
      <c r="L84" s="35"/>
      <c r="M84" s="37"/>
      <c r="N84" s="27"/>
      <c r="O84" s="24" t="s">
        <v>228</v>
      </c>
      <c r="P84" s="24"/>
      <c r="Q84" s="24" t="s">
        <v>228</v>
      </c>
      <c r="R84" s="24"/>
      <c r="S84" s="24" t="s">
        <v>233</v>
      </c>
      <c r="T84" s="24"/>
      <c r="U84" s="98" t="s">
        <v>229</v>
      </c>
      <c r="V84" s="24"/>
      <c r="W84" s="24" t="str">
        <f t="shared" si="73"/>
        <v>2 RW</v>
      </c>
      <c r="X84" s="27">
        <f t="shared" si="74"/>
        <v>0</v>
      </c>
      <c r="Y84" s="89"/>
      <c r="Z84" s="89"/>
    </row>
    <row r="85" spans="1:28" ht="45">
      <c r="A85" s="85"/>
      <c r="B85" s="87"/>
      <c r="C85" s="87"/>
      <c r="D85" s="87"/>
      <c r="E85" s="74" t="s">
        <v>197</v>
      </c>
      <c r="F85" s="74" t="s">
        <v>198</v>
      </c>
      <c r="G85" s="74" t="s">
        <v>199</v>
      </c>
      <c r="H85" s="84" t="s">
        <v>203</v>
      </c>
      <c r="I85" s="125" t="s">
        <v>204</v>
      </c>
      <c r="J85" s="126" t="s">
        <v>213</v>
      </c>
      <c r="K85" s="127"/>
      <c r="L85" s="131"/>
      <c r="M85" s="132"/>
      <c r="N85" s="130">
        <v>0</v>
      </c>
      <c r="O85" s="127" t="s">
        <v>86</v>
      </c>
      <c r="P85" s="130">
        <v>4000000</v>
      </c>
      <c r="Q85" s="127" t="s">
        <v>86</v>
      </c>
      <c r="R85" s="130">
        <f t="shared" ref="R85" si="75">+P85*10%+P85</f>
        <v>4400000</v>
      </c>
      <c r="S85" s="127" t="s">
        <v>86</v>
      </c>
      <c r="T85" s="130">
        <f t="shared" ref="T85" si="76">+R85*10%+R85</f>
        <v>4840000</v>
      </c>
      <c r="U85" s="102" t="s">
        <v>86</v>
      </c>
      <c r="V85" s="61">
        <f t="shared" ref="V85" si="77">+T85*10%+T85</f>
        <v>5324000</v>
      </c>
      <c r="W85" s="62" t="str">
        <f t="shared" si="73"/>
        <v>1 kegiatan</v>
      </c>
      <c r="X85" s="61">
        <f t="shared" si="74"/>
        <v>18564000</v>
      </c>
      <c r="Y85" s="58" t="s">
        <v>115</v>
      </c>
      <c r="Z85" s="58" t="s">
        <v>139</v>
      </c>
    </row>
    <row r="86" spans="1:28" ht="30">
      <c r="A86" s="85"/>
      <c r="B86" s="87"/>
      <c r="C86" s="87"/>
      <c r="D86" s="87"/>
      <c r="E86" s="88"/>
      <c r="F86" s="88"/>
      <c r="G86" s="88"/>
      <c r="H86" s="88"/>
      <c r="I86" s="87"/>
      <c r="J86" s="5" t="s">
        <v>215</v>
      </c>
      <c r="K86" s="24"/>
      <c r="L86" s="35"/>
      <c r="M86" s="37"/>
      <c r="N86" s="27"/>
      <c r="O86" s="24" t="s">
        <v>229</v>
      </c>
      <c r="P86" s="24"/>
      <c r="Q86" s="24" t="s">
        <v>231</v>
      </c>
      <c r="R86" s="24"/>
      <c r="S86" s="24" t="s">
        <v>234</v>
      </c>
      <c r="T86" s="24"/>
      <c r="U86" s="98" t="s">
        <v>235</v>
      </c>
      <c r="V86" s="24"/>
      <c r="W86" s="24" t="str">
        <f t="shared" si="73"/>
        <v>6 RW</v>
      </c>
      <c r="X86" s="27">
        <f t="shared" si="74"/>
        <v>0</v>
      </c>
      <c r="Y86" s="89"/>
      <c r="Z86" s="89"/>
    </row>
    <row r="91" spans="1:28">
      <c r="D91" s="96"/>
    </row>
    <row r="92" spans="1:28">
      <c r="D92" s="96"/>
    </row>
    <row r="93" spans="1:28">
      <c r="D93" s="97"/>
    </row>
    <row r="94" spans="1:28">
      <c r="D94" s="97"/>
    </row>
    <row r="95" spans="1:28">
      <c r="D95" s="96"/>
    </row>
  </sheetData>
  <mergeCells count="147">
    <mergeCell ref="E45:E46"/>
    <mergeCell ref="E11:E12"/>
    <mergeCell ref="F11:F12"/>
    <mergeCell ref="G11:G12"/>
    <mergeCell ref="H11:H12"/>
    <mergeCell ref="I11:I12"/>
    <mergeCell ref="I29:I30"/>
    <mergeCell ref="E29:E30"/>
    <mergeCell ref="F29:F30"/>
    <mergeCell ref="G29:G30"/>
    <mergeCell ref="H29:H30"/>
    <mergeCell ref="G17:G18"/>
    <mergeCell ref="H17:H18"/>
    <mergeCell ref="G19:G20"/>
    <mergeCell ref="H19:H20"/>
    <mergeCell ref="G21:G22"/>
    <mergeCell ref="H21:H22"/>
    <mergeCell ref="G23:G24"/>
    <mergeCell ref="H23:H24"/>
    <mergeCell ref="G25:G26"/>
    <mergeCell ref="H25:H26"/>
    <mergeCell ref="I13:I14"/>
    <mergeCell ref="E21:E22"/>
    <mergeCell ref="F21:F22"/>
    <mergeCell ref="E52:E53"/>
    <mergeCell ref="F52:F53"/>
    <mergeCell ref="G52:G53"/>
    <mergeCell ref="H52:H53"/>
    <mergeCell ref="I52:I53"/>
    <mergeCell ref="E54:E55"/>
    <mergeCell ref="F54:F55"/>
    <mergeCell ref="G54:G55"/>
    <mergeCell ref="H54:H55"/>
    <mergeCell ref="I54:I55"/>
    <mergeCell ref="I60:I61"/>
    <mergeCell ref="G58:G59"/>
    <mergeCell ref="G60:G61"/>
    <mergeCell ref="H58:H59"/>
    <mergeCell ref="H60:H61"/>
    <mergeCell ref="E58:E59"/>
    <mergeCell ref="E60:E61"/>
    <mergeCell ref="F58:F59"/>
    <mergeCell ref="F60:F61"/>
    <mergeCell ref="I58:I59"/>
    <mergeCell ref="I19:I20"/>
    <mergeCell ref="I21:I22"/>
    <mergeCell ref="I15:I16"/>
    <mergeCell ref="I17:I18"/>
    <mergeCell ref="I45:I46"/>
    <mergeCell ref="E31:E32"/>
    <mergeCell ref="F31:F32"/>
    <mergeCell ref="G31:G32"/>
    <mergeCell ref="H31:H32"/>
    <mergeCell ref="E27:E28"/>
    <mergeCell ref="F27:F28"/>
    <mergeCell ref="G27:G28"/>
    <mergeCell ref="H27:H28"/>
    <mergeCell ref="F38:F39"/>
    <mergeCell ref="E36:E37"/>
    <mergeCell ref="F36:F37"/>
    <mergeCell ref="G36:G37"/>
    <mergeCell ref="H36:H37"/>
    <mergeCell ref="I31:I32"/>
    <mergeCell ref="I34:I35"/>
    <mergeCell ref="G45:G46"/>
    <mergeCell ref="G34:G35"/>
    <mergeCell ref="H34:H35"/>
    <mergeCell ref="F45:F46"/>
    <mergeCell ref="H40:H41"/>
    <mergeCell ref="H42:H43"/>
    <mergeCell ref="E19:E20"/>
    <mergeCell ref="F19:F20"/>
    <mergeCell ref="I38:I39"/>
    <mergeCell ref="I36:I37"/>
    <mergeCell ref="I40:I41"/>
    <mergeCell ref="I56:I57"/>
    <mergeCell ref="I23:I24"/>
    <mergeCell ref="I25:I26"/>
    <mergeCell ref="I27:I28"/>
    <mergeCell ref="E56:E57"/>
    <mergeCell ref="F56:F57"/>
    <mergeCell ref="G56:G57"/>
    <mergeCell ref="H56:H57"/>
    <mergeCell ref="H45:H46"/>
    <mergeCell ref="E40:E41"/>
    <mergeCell ref="F40:F41"/>
    <mergeCell ref="G40:G41"/>
    <mergeCell ref="E42:E43"/>
    <mergeCell ref="F42:F43"/>
    <mergeCell ref="G42:G43"/>
    <mergeCell ref="E38:E39"/>
    <mergeCell ref="F23:F24"/>
    <mergeCell ref="G38:G39"/>
    <mergeCell ref="E34:E35"/>
    <mergeCell ref="F34:F35"/>
    <mergeCell ref="E13:E14"/>
    <mergeCell ref="F13:F14"/>
    <mergeCell ref="G13:G14"/>
    <mergeCell ref="H13:H14"/>
    <mergeCell ref="E15:E16"/>
    <mergeCell ref="F15:F16"/>
    <mergeCell ref="G15:G16"/>
    <mergeCell ref="H15:H16"/>
    <mergeCell ref="E17:E18"/>
    <mergeCell ref="F17:F18"/>
    <mergeCell ref="H38:H39"/>
    <mergeCell ref="E25:E26"/>
    <mergeCell ref="F25:F26"/>
    <mergeCell ref="E23:E24"/>
    <mergeCell ref="A3:Z3"/>
    <mergeCell ref="A2:Z2"/>
    <mergeCell ref="A4:Z4"/>
    <mergeCell ref="L7:X7"/>
    <mergeCell ref="B7:B9"/>
    <mergeCell ref="C7:C9"/>
    <mergeCell ref="D7:D9"/>
    <mergeCell ref="E7:H9"/>
    <mergeCell ref="I7:I9"/>
    <mergeCell ref="J7:J9"/>
    <mergeCell ref="K7:K9"/>
    <mergeCell ref="A7:A9"/>
    <mergeCell ref="Y7:Y8"/>
    <mergeCell ref="Z7:Z8"/>
    <mergeCell ref="L8:N8"/>
    <mergeCell ref="O8:P8"/>
    <mergeCell ref="Q8:R8"/>
    <mergeCell ref="S8:T8"/>
    <mergeCell ref="U8:V8"/>
    <mergeCell ref="W8:X8"/>
    <mergeCell ref="L9:M9"/>
    <mergeCell ref="I66:I67"/>
    <mergeCell ref="E69:E70"/>
    <mergeCell ref="F69:F70"/>
    <mergeCell ref="G69:G70"/>
    <mergeCell ref="H69:H70"/>
    <mergeCell ref="I69:I70"/>
    <mergeCell ref="I64:I65"/>
    <mergeCell ref="Y64:Y65"/>
    <mergeCell ref="E74:E75"/>
    <mergeCell ref="F74:F75"/>
    <mergeCell ref="G74:G75"/>
    <mergeCell ref="H74:H75"/>
    <mergeCell ref="I74:I75"/>
    <mergeCell ref="E66:E67"/>
    <mergeCell ref="F66:F67"/>
    <mergeCell ref="G66:G67"/>
    <mergeCell ref="H66:H67"/>
  </mergeCells>
  <printOptions horizontalCentered="1"/>
  <pageMargins left="0.19685039370078741" right="0.19685039370078741" top="0.19685039370078741" bottom="0.19685039370078741" header="3.937007874015748E-2" footer="0.11811023622047245"/>
  <pageSetup paperSize="512" scale="43" orientation="landscape" horizontalDpi="4294967293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Tabel II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MUHTAR</cp:lastModifiedBy>
  <cp:lastPrinted>2013-09-24T08:33:38Z</cp:lastPrinted>
  <dcterms:created xsi:type="dcterms:W3CDTF">2013-07-25T04:51:23Z</dcterms:created>
  <dcterms:modified xsi:type="dcterms:W3CDTF">2014-05-19T03:17:47Z</dcterms:modified>
</cp:coreProperties>
</file>